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УИРТ\Сайт\Сайт\Официальные документы\2022\"/>
    </mc:Choice>
  </mc:AlternateContent>
  <bookViews>
    <workbookView showHorizontalScroll="0" showVerticalScroll="0" showSheetTabs="0" xWindow="0" yWindow="0" windowWidth="22065" windowHeight="11325"/>
  </bookViews>
  <sheets>
    <sheet name="Лист1" sheetId="1" r:id="rId1"/>
  </sheets>
  <definedNames>
    <definedName name="_GoBack" localSheetId="0">#REF!</definedName>
    <definedName name="Excel_BuiltIn_Print_Titles" localSheetId="0">Лист1!$8:$8</definedName>
    <definedName name="_xlnm.Print_Area" localSheetId="0">Лист1!$A$1:$AB$270</definedName>
  </definedNames>
  <calcPr calcId="152511"/>
</workbook>
</file>

<file path=xl/calcChain.xml><?xml version="1.0" encoding="utf-8"?>
<calcChain xmlns="http://schemas.openxmlformats.org/spreadsheetml/2006/main">
  <c r="AA153" i="1" l="1"/>
  <c r="X159" i="1" l="1"/>
  <c r="Y159" i="1"/>
  <c r="Z159" i="1"/>
  <c r="W159" i="1"/>
  <c r="AA172" i="1"/>
  <c r="AA171" i="1" l="1"/>
  <c r="V161" i="1" l="1"/>
  <c r="AA231" i="1"/>
  <c r="V198" i="1" l="1"/>
  <c r="V197" i="1" s="1"/>
  <c r="AA232" i="1" l="1"/>
  <c r="AA241" i="1"/>
  <c r="AA242" i="1"/>
  <c r="AA243" i="1"/>
  <c r="AA239" i="1"/>
  <c r="AA240" i="1"/>
  <c r="AA238" i="1"/>
  <c r="X199" i="1"/>
  <c r="Y199" i="1"/>
  <c r="Z199" i="1"/>
  <c r="W199" i="1"/>
  <c r="AA227" i="1"/>
  <c r="AA226" i="1"/>
  <c r="W198" i="1"/>
  <c r="X198" i="1"/>
  <c r="X197" i="1" s="1"/>
  <c r="Y198" i="1"/>
  <c r="Y197" i="1" s="1"/>
  <c r="Z198" i="1"/>
  <c r="U198" i="1"/>
  <c r="U197" i="1" s="1"/>
  <c r="AA217" i="1"/>
  <c r="AA218" i="1"/>
  <c r="AA211" i="1"/>
  <c r="AA210" i="1"/>
  <c r="AA205" i="1"/>
  <c r="AA206" i="1"/>
  <c r="AA207" i="1"/>
  <c r="AA203" i="1"/>
  <c r="AA204" i="1"/>
  <c r="AA202" i="1"/>
  <c r="W118" i="1"/>
  <c r="X118" i="1"/>
  <c r="Y118" i="1"/>
  <c r="Z118" i="1"/>
  <c r="V118" i="1"/>
  <c r="AA44" i="1"/>
  <c r="W197" i="1" l="1"/>
  <c r="Z197" i="1"/>
  <c r="X236" i="1"/>
  <c r="Y236" i="1"/>
  <c r="Z236" i="1"/>
  <c r="W236" i="1"/>
  <c r="W234" i="1" s="1"/>
  <c r="AA213" i="1"/>
  <c r="AA212" i="1"/>
  <c r="AA223" i="1"/>
  <c r="AA236" i="1" l="1"/>
  <c r="AA199" i="1"/>
  <c r="Z196" i="1"/>
  <c r="Y196" i="1"/>
  <c r="X196" i="1"/>
  <c r="W196" i="1"/>
  <c r="W111" i="1"/>
  <c r="X111" i="1"/>
  <c r="Y111" i="1"/>
  <c r="Z111" i="1"/>
  <c r="W76" i="1"/>
  <c r="X76" i="1"/>
  <c r="Y76" i="1"/>
  <c r="Z76" i="1"/>
  <c r="W58" i="1"/>
  <c r="X58" i="1"/>
  <c r="Y58" i="1"/>
  <c r="Z58" i="1"/>
  <c r="X49" i="1"/>
  <c r="Y49" i="1"/>
  <c r="Z49" i="1"/>
  <c r="X35" i="1"/>
  <c r="Y35" i="1"/>
  <c r="Z35" i="1"/>
  <c r="W18" i="1"/>
  <c r="X18" i="1"/>
  <c r="Y18" i="1"/>
  <c r="Z18" i="1"/>
  <c r="AA196" i="1" l="1"/>
  <c r="Y17" i="1"/>
  <c r="X17" i="1"/>
  <c r="Z17" i="1"/>
  <c r="AA233" i="1" l="1"/>
  <c r="AA198" i="1"/>
  <c r="AC199" i="1" l="1"/>
  <c r="AA197" i="1"/>
  <c r="V182" i="1"/>
  <c r="W182" i="1"/>
  <c r="X182" i="1"/>
  <c r="Y182" i="1"/>
  <c r="Z182" i="1"/>
  <c r="U182" i="1"/>
  <c r="AA192" i="1"/>
  <c r="V58" i="1"/>
  <c r="V59" i="1"/>
  <c r="W59" i="1"/>
  <c r="X59" i="1"/>
  <c r="Y59" i="1"/>
  <c r="Z59" i="1"/>
  <c r="AA59" i="1"/>
  <c r="U59" i="1"/>
  <c r="U58" i="1"/>
  <c r="W91" i="1"/>
  <c r="AA160" i="1" l="1"/>
  <c r="V159" i="1" l="1"/>
  <c r="W35" i="1" l="1"/>
  <c r="V35" i="1"/>
  <c r="AA41" i="1"/>
  <c r="AA43" i="1" l="1"/>
  <c r="AA40" i="1"/>
  <c r="W152" i="1" l="1"/>
  <c r="X152" i="1"/>
  <c r="Y152" i="1"/>
  <c r="Z152" i="1"/>
  <c r="V152" i="1"/>
  <c r="AA154" i="1"/>
  <c r="AA152" i="1" s="1"/>
  <c r="V235" i="1" l="1"/>
  <c r="V195" i="1" l="1"/>
  <c r="V194" i="1" s="1"/>
  <c r="V234" i="1"/>
  <c r="AA151" i="1"/>
  <c r="AA150" i="1"/>
  <c r="AA147" i="1"/>
  <c r="AA190" i="1" l="1"/>
  <c r="AF129" i="1" l="1"/>
  <c r="V76" i="1"/>
  <c r="AA89" i="1"/>
  <c r="AA145" i="1"/>
  <c r="AA169" i="1"/>
  <c r="AA222" i="1"/>
  <c r="V18" i="1" l="1"/>
  <c r="AA34" i="1"/>
  <c r="AA33" i="1"/>
  <c r="V91" i="1" l="1"/>
  <c r="X91" i="1"/>
  <c r="Y91" i="1"/>
  <c r="Z91" i="1"/>
  <c r="U91" i="1"/>
  <c r="AA85" i="1" l="1"/>
  <c r="AA144" i="1" l="1"/>
  <c r="AA141" i="1"/>
  <c r="AA142" i="1"/>
  <c r="AA143" i="1"/>
  <c r="AA140" i="1"/>
  <c r="AA136" i="1"/>
  <c r="AA137" i="1"/>
  <c r="AA138" i="1"/>
  <c r="AA135" i="1"/>
  <c r="Z235" i="1" l="1"/>
  <c r="Y235" i="1"/>
  <c r="X235" i="1"/>
  <c r="X195" i="1" l="1"/>
  <c r="X194" i="1" s="1"/>
  <c r="X234" i="1"/>
  <c r="Y195" i="1"/>
  <c r="Y194" i="1" s="1"/>
  <c r="Y234" i="1"/>
  <c r="Z195" i="1"/>
  <c r="Z194" i="1" s="1"/>
  <c r="Z234" i="1"/>
  <c r="V111" i="1"/>
  <c r="AA119" i="1" l="1"/>
  <c r="AA57" i="1"/>
  <c r="AA244" i="1" l="1"/>
  <c r="AA126" i="1" l="1"/>
  <c r="AA124" i="1"/>
  <c r="AA122" i="1"/>
  <c r="AA121" i="1"/>
  <c r="AA120" i="1"/>
  <c r="AA116" i="1"/>
  <c r="AA114" i="1"/>
  <c r="AA113" i="1"/>
  <c r="AA106" i="1"/>
  <c r="AA104" i="1"/>
  <c r="AA102" i="1"/>
  <c r="AA97" i="1"/>
  <c r="AA96" i="1"/>
  <c r="AA94" i="1"/>
  <c r="AA93" i="1"/>
  <c r="AA83" i="1"/>
  <c r="AA81" i="1"/>
  <c r="AA80" i="1"/>
  <c r="AA78" i="1"/>
  <c r="AA73" i="1"/>
  <c r="AA72" i="1"/>
  <c r="AA71" i="1"/>
  <c r="AA70" i="1"/>
  <c r="AA68" i="1"/>
  <c r="AA67" i="1"/>
  <c r="AA66" i="1"/>
  <c r="AA65" i="1"/>
  <c r="AA63" i="1"/>
  <c r="AA62" i="1"/>
  <c r="AA61" i="1"/>
  <c r="AA60" i="1"/>
  <c r="AA53" i="1"/>
  <c r="AA52" i="1"/>
  <c r="AA47" i="1"/>
  <c r="AA45" i="1"/>
  <c r="AA39" i="1"/>
  <c r="AA38" i="1"/>
  <c r="AA37" i="1"/>
  <c r="AA28" i="1"/>
  <c r="AA27" i="1"/>
  <c r="AA26" i="1"/>
  <c r="AA25" i="1"/>
  <c r="AA22" i="1"/>
  <c r="AA21" i="1"/>
  <c r="AA20" i="1"/>
  <c r="AA111" i="1" l="1"/>
  <c r="AA35" i="1"/>
  <c r="AA58" i="1"/>
  <c r="AA76" i="1"/>
  <c r="AA18" i="1"/>
  <c r="AA49" i="1"/>
  <c r="AA91" i="1"/>
  <c r="AA17" i="1" l="1"/>
  <c r="W49" i="1"/>
  <c r="W17" i="1" s="1"/>
  <c r="U118" i="1"/>
  <c r="AA118" i="1" s="1"/>
  <c r="AA188" i="1" l="1"/>
  <c r="V248" i="1" l="1"/>
  <c r="W248" i="1"/>
  <c r="X248" i="1"/>
  <c r="Y248" i="1"/>
  <c r="Z248" i="1"/>
  <c r="V254" i="1"/>
  <c r="W254" i="1"/>
  <c r="X254" i="1"/>
  <c r="Y254" i="1"/>
  <c r="Z254" i="1"/>
  <c r="V261" i="1"/>
  <c r="W261" i="1"/>
  <c r="X261" i="1"/>
  <c r="Y261" i="1"/>
  <c r="Z261" i="1"/>
  <c r="U235" i="1"/>
  <c r="U159" i="1"/>
  <c r="V175" i="1"/>
  <c r="V158" i="1" s="1"/>
  <c r="W175" i="1"/>
  <c r="W158" i="1" s="1"/>
  <c r="X175" i="1"/>
  <c r="X158" i="1" s="1"/>
  <c r="Y175" i="1"/>
  <c r="Y158" i="1" s="1"/>
  <c r="Z175" i="1"/>
  <c r="Z158" i="1" s="1"/>
  <c r="U175" i="1"/>
  <c r="U76" i="1"/>
  <c r="V99" i="1"/>
  <c r="V75" i="1" s="1"/>
  <c r="W99" i="1"/>
  <c r="W75" i="1" s="1"/>
  <c r="X99" i="1"/>
  <c r="X75" i="1" s="1"/>
  <c r="Y99" i="1"/>
  <c r="Y75" i="1" s="1"/>
  <c r="Z99" i="1"/>
  <c r="Z75" i="1" s="1"/>
  <c r="U99" i="1"/>
  <c r="U111" i="1"/>
  <c r="AA235" i="1" l="1"/>
  <c r="U234" i="1"/>
  <c r="AD235" i="1"/>
  <c r="W247" i="1"/>
  <c r="W9" i="1" s="1"/>
  <c r="U195" i="1"/>
  <c r="U194" i="1" s="1"/>
  <c r="Z247" i="1"/>
  <c r="Z9" i="1" s="1"/>
  <c r="V247" i="1"/>
  <c r="Y247" i="1"/>
  <c r="Y9" i="1" s="1"/>
  <c r="U75" i="1"/>
  <c r="W195" i="1"/>
  <c r="W194" i="1" s="1"/>
  <c r="X247" i="1"/>
  <c r="X9" i="1" s="1"/>
  <c r="AA48" i="1"/>
  <c r="AA257" i="1"/>
  <c r="AC236" i="1" l="1"/>
  <c r="AA234" i="1"/>
  <c r="AA195" i="1"/>
  <c r="AA256" i="1"/>
  <c r="AA254" i="1" s="1"/>
  <c r="AA250" i="1"/>
  <c r="AA248" i="1" s="1"/>
  <c r="AA230" i="1"/>
  <c r="AA209" i="1"/>
  <c r="AA215" i="1"/>
  <c r="AA228" i="1"/>
  <c r="AA225" i="1"/>
  <c r="AA180" i="1"/>
  <c r="AA178" i="1"/>
  <c r="AA167" i="1"/>
  <c r="AA166" i="1"/>
  <c r="AA131" i="1"/>
  <c r="U35" i="1"/>
  <c r="U18" i="1"/>
  <c r="AC195" i="1" l="1"/>
  <c r="AA194" i="1"/>
  <c r="AA175" i="1"/>
  <c r="AA229" i="1"/>
  <c r="AA221" i="1"/>
  <c r="AA216" i="1"/>
  <c r="AA162" i="1"/>
  <c r="AA161" i="1"/>
  <c r="AA159" i="1" s="1"/>
  <c r="AA133" i="1"/>
  <c r="AA132" i="1"/>
  <c r="AA128" i="1"/>
  <c r="AA127" i="1"/>
  <c r="AA134" i="1" l="1"/>
  <c r="U158" i="1" l="1"/>
  <c r="AA158" i="1" s="1"/>
  <c r="AA184" i="1"/>
  <c r="AA182" i="1" s="1"/>
  <c r="AA185" i="1" l="1"/>
  <c r="U248" i="1" l="1"/>
  <c r="AA245" i="1"/>
  <c r="AA36" i="1" l="1"/>
  <c r="AA129" i="1" l="1"/>
  <c r="AA95" i="1"/>
  <c r="AA123" i="1" l="1"/>
  <c r="AA42" i="1" l="1"/>
  <c r="AA46" i="1"/>
  <c r="U261" i="1" l="1"/>
  <c r="AA263" i="1" l="1"/>
  <c r="AA261" i="1" s="1"/>
  <c r="AA247" i="1" s="1"/>
  <c r="U254" i="1"/>
  <c r="AA219" i="1"/>
  <c r="AA130" i="1"/>
  <c r="AA110" i="1"/>
  <c r="AA109" i="1"/>
  <c r="AA108" i="1"/>
  <c r="V49" i="1"/>
  <c r="U49" i="1"/>
  <c r="U17" i="1" s="1"/>
  <c r="V17" i="1" l="1"/>
  <c r="V9" i="1" s="1"/>
  <c r="AA99" i="1"/>
  <c r="AA75" i="1" s="1"/>
  <c r="AA9" i="1" s="1"/>
  <c r="U247" i="1"/>
  <c r="U9" i="1" s="1"/>
</calcChain>
</file>

<file path=xl/sharedStrings.xml><?xml version="1.0" encoding="utf-8"?>
<sst xmlns="http://schemas.openxmlformats.org/spreadsheetml/2006/main" count="454" uniqueCount="222">
  <si>
    <t>Характеристика муниципальной программы города Твери
«Развитие образования города Твери» на 2021-2026 годы</t>
  </si>
  <si>
    <t>Ответственный исполнитель муниципальной программы: Управление образования Администрации города Твери</t>
  </si>
  <si>
    <t>Код исполнителя</t>
  </si>
  <si>
    <t>Код бюджетной классификации</t>
  </si>
  <si>
    <t>Цели, программы, госпрограммы, задачи программы, мероприятия подпрограммы, административные мероприятия и их подпрограммы</t>
  </si>
  <si>
    <t>единица измерения</t>
  </si>
  <si>
    <t>Годы реализации программы</t>
  </si>
  <si>
    <t>Целевое (суммарное) 
значение показателя</t>
  </si>
  <si>
    <t>раздел</t>
  </si>
  <si>
    <t>подраз
дел</t>
  </si>
  <si>
    <t>классификация целевой статьи расходов бюджета</t>
  </si>
  <si>
    <t>значение</t>
  </si>
  <si>
    <t>Год достижения</t>
  </si>
  <si>
    <t>тыс. руб.</t>
  </si>
  <si>
    <t>Цель  «Повышение качества и доступности предоставляемых образовательных услуг воспитанникам и обучающимся образовательных учреждений города Твери за счет эффективного использования материально-технических, кадровых, финансовых и управленческих ресурсов»</t>
  </si>
  <si>
    <t xml:space="preserve"> </t>
  </si>
  <si>
    <t>Показатель 1 «Доля детей в возрасте 1-8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города Твери в возрасте  1-8 лет»</t>
  </si>
  <si>
    <t>%</t>
  </si>
  <si>
    <t>Показатель 2 «Доля обучающихся по федеральным государственным образовательным стандартам общего образования»</t>
  </si>
  <si>
    <t>Показатель 3 «Доля детей первой и второй групп здоровья в общей численности обучающихся в муниципальных общеобразовательных учреждениях»</t>
  </si>
  <si>
    <t>Показатель 4 «Доля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учреждениях»</t>
  </si>
  <si>
    <t>Показатель 5 «Доля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предметам»</t>
  </si>
  <si>
    <t>Показатель 6 «Доля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группы»</t>
  </si>
  <si>
    <t>Подпрограмма 1 «Развитие дошкольного образования»</t>
  </si>
  <si>
    <t>Показатель 1 «Количество воспитанников, освоивших основную общеобразовательную программу дошкольного образования»</t>
  </si>
  <si>
    <t>человек</t>
  </si>
  <si>
    <t>тыс. руб.</t>
  </si>
  <si>
    <t xml:space="preserve">единиц </t>
  </si>
  <si>
    <t>единиц</t>
  </si>
  <si>
    <t>Показатель 2  «Количество дошкольных отделений общеобразовательных школ»</t>
  </si>
  <si>
    <t>да - 1/
нет - 0</t>
  </si>
  <si>
    <t>Показатель 1  «Количество учреждений, в которых созданы условия функционирования в соответствии с лицензионными требованиями к началу учебного года»</t>
  </si>
  <si>
    <t>Показатель 1 «Количество учреждений, в которых осуществлены мероприятия по укреплению материально-технической базы»</t>
  </si>
  <si>
    <t> тыс. руб.</t>
  </si>
  <si>
    <t>Показатель 1 «Количество учреждений, осуществивших комплекс мер по обеспечению   теплового режима и энергосбережения»</t>
  </si>
  <si>
    <t>2026 </t>
  </si>
  <si>
    <t>место</t>
  </si>
  <si>
    <t>Р</t>
  </si>
  <si>
    <t>P</t>
  </si>
  <si>
    <t>S</t>
  </si>
  <si>
    <t>Подпрограмма 2 «Развитие общего образования»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</si>
  <si>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 «Обеспечение жизнедеятельности общеобразовательных учреждений»</t>
    </r>
  </si>
  <si>
    <t>Показатель 1 «Количество муниципальных общеобразовательных учреждений»</t>
  </si>
  <si>
    <t>Показатель  1  «Количество муниципальных бюджетных общеобразовательных учреждений»</t>
  </si>
  <si>
    <t>Показатель  1 «Количество муниципальных бюджетных общеобразовательных учреждений»</t>
  </si>
  <si>
    <t>Показатель 1 «Доля школьников, обучающихся по федеральным государственным образовательным стандартам, в общей численности школьников»</t>
  </si>
  <si>
    <t>Показатель 2 «Доля педагогов, прошедших повышение квалификации с учетом введения федеральных государственных стандартов начального общего и основного общего образования»</t>
  </si>
  <si>
    <t>Показатель 1 «Доля общеобразовательных учреждений, занимающихся в две смены»</t>
  </si>
  <si>
    <t>Показатель 1 «Количество вновь введенных мест в общеобразовательных учреждениях»</t>
  </si>
  <si>
    <t>E</t>
  </si>
  <si>
    <r>
      <t>Задача 3</t>
    </r>
    <r>
      <rPr>
        <sz val="14"/>
        <color rgb="FF000000"/>
        <rFont val="Times New Roman"/>
        <family val="1"/>
        <charset val="204"/>
      </rPr>
      <t xml:space="preserve">  «Развитие современной системы оценки индивидуальных образовательных достижений обучающихся»</t>
    </r>
  </si>
  <si>
    <t>Показатель 1 «Доля участников единого государственного экзамена от общего числа выпускников»</t>
  </si>
  <si>
    <t>Показатель  2 «Доля  участников основного государственного экзамена от общего числа выпускников 9 классов»</t>
  </si>
  <si>
    <t>Мероприятие 3.01 «Организация и проведение единого государственного экзамена»</t>
  </si>
  <si>
    <t>Показатель  1  «Количество созданных пунктов проведения единого государственного экзамена»</t>
  </si>
  <si>
    <t>Мероприятие 3.02 «Организация и проведение основного государственного экзамена для обучающихся 9 классов»</t>
  </si>
  <si>
    <t>Мероприятие 3.03 «Организация работы с одаренными детьми»</t>
  </si>
  <si>
    <t>Показатель 1 «Доля выпускников, закончивших школу с медалью, в общей численности выпускников»</t>
  </si>
  <si>
    <t>Показатель 2 «Количество участников конкурсов и викторин»</t>
  </si>
  <si>
    <t>Показатель 4  «Количество участников олимпиад по общеобразовательным предметам, основам православной культуры, основам избирательного законодательства»</t>
  </si>
  <si>
    <r>
      <t>Задача 4</t>
    </r>
    <r>
      <rPr>
        <sz val="14"/>
        <color rgb="FF000000"/>
        <rFont val="Times New Roman"/>
        <family val="1"/>
        <charset val="204"/>
      </rPr>
      <t xml:space="preserve"> «Совершенствование условий организации питания школьников»</t>
    </r>
  </si>
  <si>
    <t>Показатель 1 «Доля учащихся, охваченных горячим питанием, от общего числа обучающихся»</t>
  </si>
  <si>
    <t>Мероприятие 4.01 «Обеспечение питанием учащихся 1-4 классов»</t>
  </si>
  <si>
    <t>Показатель 1  «Доля учащихся 1-4 классов, охваченных горячим питанием»</t>
  </si>
  <si>
    <t>Мероприятие 4.02 «Обеспечение питанием детей из малообеспеченных семей»</t>
  </si>
  <si>
    <t>Показатель 1  «Доля учащихся из малообеспеченных семей, охваченных горячим питанием»</t>
  </si>
  <si>
    <r>
      <t>Задача 5</t>
    </r>
    <r>
      <rPr>
        <sz val="14"/>
        <color rgb="FF000000"/>
        <rFont val="Times New Roman"/>
        <family val="1"/>
        <charset val="204"/>
      </rPr>
      <t xml:space="preserve">  «Укрепление материально-технической базы общеобразовательных учреждений»</t>
    </r>
  </si>
  <si>
    <t>Мероприятие 5.01 «Проведение ремонтных работ и благоустройства в общеобразовательных учреждениях»</t>
  </si>
  <si>
    <t>Показатель 1  «Количество общеобразовательных учреждений, в которых произведены ремонтные работы и благоустройство»</t>
  </si>
  <si>
    <t>Мероприятие 5.03  «Обеспечение комплексной безопасности зданий и помещений общеобразовательных учреждений»</t>
  </si>
  <si>
    <t>Показатель 1 «Количество общеобразовательных учреждений, осуществивших комплекс мер по противопожарной безопасности»</t>
  </si>
  <si>
    <t>Мероприятие 5.04   «Осуществление комплекса мер по обеспечению теплового режима и энергосбережения»</t>
  </si>
  <si>
    <t>Показатель 1 «Количество общеобразовательных учреждений, осуществивших комплекс мер по обеспечению теплового режима и энергосбережения»</t>
  </si>
  <si>
    <t>Подпрограмма 3 «Развитие системы предоставления детям услуг дополнительного образования»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</si>
  <si>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«Организация предоставления дополнительного образования в учреждениях дополнительного образования»</t>
    </r>
  </si>
  <si>
    <t>Показатель 1 «Количество воспитанников, получающих дополнительное образование в муниципальном бюджетном образовательном учреждении дополнительного образования «Дворец творчества детей и молодежи» г. Твери»</t>
  </si>
  <si>
    <t>Мероприятие 1.01 «Обеспечение предоставления дополнительного образования детей муниципальным бюджетным образовательным учреждением дополнительного образования «Дворец творчества детей и молодежи» г. Твери»</t>
  </si>
  <si>
    <t>Показатель  1  «Количество муниципальных  учреждений дополнительного образования»</t>
  </si>
  <si>
    <t>Административное мероприятие 1.02 «Повышение квалификации педагогов дополнительного образования муниципального бюджетного образовательного учреждения дополнительного образования «Дворец творчества детей и молодежи» г. Твери»</t>
  </si>
  <si>
    <t>Показатель 1 «Доля педагогов дополнительного образования, прошедших повышение квалификации»</t>
  </si>
  <si>
    <t>Мероприятие 1.03 «Повышение заработной платы педагогическим работникам муниципального бюджетного образовательного учреждения дополнительного образования «Дворец творчества детей и молодежи» г. Твери»</t>
  </si>
  <si>
    <t>Показатель 1 «Среднесписочная численность работников педагогического персонала»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</si>
  <si>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«Развитие патриотического и краеведческого движения и формирование духовно-нравственной культуры обучающихся в муниципальных общеобразовательных учреждениях»</t>
    </r>
  </si>
  <si>
    <t>Мероприятие 2.01 «Проведение городских мероприятий по духовно-нравственному,  патриотическому воспитанию и мероприятий, направленных на развитие краеведческого движения»</t>
  </si>
  <si>
    <t>Показатель 1 «Доля учащихся, охваченных организованными формами духовно-нравственного и патриотического воспитания»</t>
  </si>
  <si>
    <t>Мероприятие 2.02 «Развитие кадрового потенциала педагогических работников»</t>
  </si>
  <si>
    <t>Показатель 1  «Количество образовательных учреждений, в которых проводятся мероприятия по развитию кадрового потенциала педагогических работников»</t>
  </si>
  <si>
    <t>Подпрограмма 4 «Совершенствование механизма предоставления услуг по организации отдыха детей в каникулярное время»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</si>
  <si>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«Организация отдыха детей  в каникулярное время в образовательных учреждениях различных видов и типов»</t>
    </r>
  </si>
  <si>
    <t>Показатель  1 «Количество учреждений, в которых организован отдых детей в каникулярное время»</t>
  </si>
  <si>
    <t>Показатель 2 «Доля обучающихся, охваченных организованными формами отдыха, по отношению ко всем  обучающимся образовательных учреждений»</t>
  </si>
  <si>
    <t>Мероприятие 1.01 «Обеспечение организации отдыха детей в каникулярное время в муниципальных образовательных учреждениях дополнительного образования детских оздоровительно-образовательных лагерях в рамках муниципального задания»</t>
  </si>
  <si>
    <t>Показатель 1 «Количество учреждений, реализующих услугу»</t>
  </si>
  <si>
    <t>Показатель 2 «Количество детей, отдохнувших в муниципальных образовательных учреждениях дополнительного образования детских оздоровительно-образовательных лагерях»</t>
  </si>
  <si>
    <t>Мероприятие 1.02 «Обеспечение организации отдыха детей в каникулярное время в лагерях с дневным пребыванием, в рамках муниципального задания»</t>
  </si>
  <si>
    <t>Показатель 2 «Количество детей, отдохнувших в лагерях с дневным пребыванием»</t>
  </si>
  <si>
    <t>Мероприятие 1.03 «Обеспечение организации отдыха детей в каникулярное время в детской даче «Отмичи» в рамках муниципального задания»</t>
  </si>
  <si>
    <t>Показатель 1 «Количество детей, отдохнувших в детской даче «Отмичи»</t>
  </si>
  <si>
    <t>Мероприятие 1.04 «Обеспечение организации походов учащихся  в каникулярное время в средних общеобразовательных школах»</t>
  </si>
  <si>
    <t>Показатель 1 «Количество учреждений, организующих походы»</t>
  </si>
  <si>
    <t>Показатель 2 «Количество детей, отдохнувших в походах»</t>
  </si>
  <si>
    <t>Мероприятие 1.05 «Обеспечение организации трудоустройства обучающихся средних общеобразовательных школ в каникулярное время»</t>
  </si>
  <si>
    <t>Показатель 1 «Количество обучающихся, трудоустроенных на каникулярный период»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</si>
  <si>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«Совершенствование материально-технической базы муниципальных образовательных учреждений дополнительного образования детских оздоровительно-образовательных лагерей»</t>
    </r>
  </si>
  <si>
    <t>Показатель 1 «Доля муниципальных образовательных учреждений дополнительного образования детских оздоровительно-образовательных лагерей, отвечающих современным требованиям»</t>
  </si>
  <si>
    <t>Показатель 1 «Количество учреждений, в которых проведены ремонтные работы»</t>
  </si>
  <si>
    <t>Показатель 1 «Доля муниципальных образовательных учреждений дополнительного образования детских оздоровительно-образовательных лагерей, отвечающих требованиям безопасности»</t>
  </si>
  <si>
    <t>Подпрограмма 5 «Обеспечение деятельности казенных учреждений, обслуживающих отрасль «Образование»</t>
  </si>
  <si>
    <r>
      <t xml:space="preserve">Задача 1 </t>
    </r>
    <r>
      <rPr>
        <sz val="14"/>
        <color rgb="FF000000"/>
        <rFont val="Times New Roman"/>
        <family val="1"/>
        <charset val="204"/>
      </rPr>
      <t>«Обеспечение информационно-аналитического, методического, консультационно-диагностического обслуживания»</t>
    </r>
  </si>
  <si>
    <t>Показатель 1 «Количество образовательных учреждений, получивших  информационно-аналитическое, методическое, консультационно-диагностическое обслуживание»</t>
  </si>
  <si>
    <t>Мероприятие 1.01 «Обеспечение деятельности МКУ «ЦРО  г. Твери»</t>
  </si>
  <si>
    <t>Показатель 1 «Удовлетворенность подведомственных  учреждений качеством услуг»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</si>
  <si>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«Обеспечение бухгалтерского обслуживания в учреждениях отрасли «Образование»</t>
    </r>
  </si>
  <si>
    <t>Показатель 1 «Количество образовательных учреждений, получающих муниципальные услуги (выполнение работ) от муниципального казенного учреждения  «Централизованная бухгалтерия учреждений образования г. Твери»</t>
  </si>
  <si>
    <t>Мероприятие 2.01 «Обеспечение деятельности «Централизованная бухгалтерия  учреждений образования города Твери»</t>
  </si>
  <si>
    <t>Административное мероприятие 2.02 «Организация проведения проверочных мероприятий в рамках контроля за целевым расходованием бюджетных средств»</t>
  </si>
  <si>
    <t>Показатель 1 «Доля учреждений отрасли образования, в которых осуществлен контроль за целевым расходованием бюджетных средств»</t>
  </si>
  <si>
    <r>
      <t xml:space="preserve">Задача 3 </t>
    </r>
    <r>
      <rPr>
        <sz val="14"/>
        <color rgb="FF000000"/>
        <rFont val="Times New Roman"/>
        <family val="1"/>
        <charset val="204"/>
      </rPr>
      <t>«Организация выполнения мероприятий по содержанию зданий, территорий, материальной базы и осуществление закупок для образовательных учреждений»</t>
    </r>
  </si>
  <si>
    <t>Показатель 1 «Доля образовательных учреждений, получающих муниципальные услуги (выполнение работ) от муниципального казенного учреждения  «Служба единого заказчика учреждений образования г.Твери»</t>
  </si>
  <si>
    <t>Мероприятие 3.01 «Обеспечение деятельности МКУ «СЕЗ УО г. Твери»</t>
  </si>
  <si>
    <t>Административное мероприятие 3.02 «Подготовка и проведение запланированных конкурсных процедур»</t>
  </si>
  <si>
    <t>Показатель 1  «Количество муниципальных образовательных учреждений, в которых обеспечены условия подготовки и проведения ремонтных работ, организованы конкурсные процедуры»</t>
  </si>
  <si>
    <t xml:space="preserve"> ».</t>
  </si>
  <si>
    <t>L</t>
  </si>
  <si>
    <t>Показатель 1  «Количество классов, в которых осуществляется классное руководство»</t>
  </si>
  <si>
    <t>Е</t>
  </si>
  <si>
    <t>Показатель 1  «Количество созданных пунктов проведения основного государственного экзамена»</t>
  </si>
  <si>
    <t>Мероприятие 1.03 «Обеспечение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организаций»</t>
  </si>
  <si>
    <t>Административное мероприятие 1.04 «Переход на новые федеральные государственные образовательные стандарты общего образования»</t>
  </si>
  <si>
    <t>Мероприятие 5.02 «Приобретение  оборудования, включая мебель и другие предметы длительного пользования»</t>
  </si>
  <si>
    <t>Административное мероприятие  1.02 «Организация проведения мероприятий с обучающимися: конкурсы, олимпиады и т.д.»</t>
  </si>
  <si>
    <t>Показатель 1 «Доля подведомственных  учреждений, участвующих в мероприятиях»</t>
  </si>
  <si>
    <t>Показатель 1 «Количество образовательных учреждений, в которых приобретено оборудование»</t>
  </si>
  <si>
    <t>Мероприятие 2.02 «Обеспечение комплексной безопасности пребывания детей в муниципальных образовательных учреждениях дополнительного образования детских оздоровительно-образовательных лагерях»</t>
  </si>
  <si>
    <t>Муниципальная программа, всего</t>
  </si>
  <si>
    <t>Показатель 1 «Количество учреждений, в которых проведены мероприятия по обеспечению комплексной безопасности зданий и помещений»</t>
  </si>
  <si>
    <t>Показатель 1 «Количество общеобразовательных учреждений, охваченных организованными формами духовно-нравственного и патриотического воспитания»</t>
  </si>
  <si>
    <t>Показатель 2 «Количество общеобразовательных учреждений, реализующих систему мероприятий, направленных на развитие в образовательных учреждениях краеведческого движения»</t>
  </si>
  <si>
    <t>Мероприятие 1.01 «Обеспечение присмотра и ухода за детьми, содержания зданий и сооружений муниципальных образовательных учреждений, реализующих основную общеобразовательную программу дошкольного образования,  в рамках муниципального задания»</t>
  </si>
  <si>
    <t>Показатель 2  «Количество дошкольных отделений общеобразовательных школ, определенных для выполнения муниципального задания»</t>
  </si>
  <si>
    <t>Мероприятие 1.02 «Организация предоставления государственных гарантий реализации прав на получение общедоступного и бесплатного дошкольного образования в муниципальных образовательных учреждениях, реализующих основную общеобразовательную программу дошкольного образования»</t>
  </si>
  <si>
    <t>Показатель 1  «Количество муниципальных бюджетных дошкольных образовательных учреждений»</t>
  </si>
  <si>
    <t>Административное мероприятие 1.03 «Мониторинг готовности муниципальных бюджетных дошкольных образовательных учреждений к началу нового учебного года»</t>
  </si>
  <si>
    <t>Мероприятие 2.02 «Обеспечение комплексной безопасности зданий и помещений муниципальных бюджетных дошкольных образовательных учреждений»</t>
  </si>
  <si>
    <t>Мероприятие 2.03 «Осуществление комплекса мер по обеспечению теплового режима и энергосбережения в муниципальных бюджетных дошкольных образовательных учреждениях»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</si>
  <si>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«Укрепление материально-технической базы муниципальных бюджетных дошкольных образовательных учреждений»</t>
    </r>
  </si>
  <si>
    <r>
      <t xml:space="preserve">Задача 3 </t>
    </r>
    <r>
      <rPr>
        <sz val="14"/>
        <color rgb="FF000000"/>
        <rFont val="Times New Roman"/>
        <family val="1"/>
        <charset val="204"/>
      </rPr>
      <t>«Организация предоставления компенсации части родительской платы за присмотр и уход за ребенком в муниципальных образовательных учреждениях, реализующих основную общеобразовательную программу дошкольного образования»</t>
    </r>
  </si>
  <si>
    <t>Показатель 1 «Количество муниципальных бюджетных дошкольных образовательных учреждений, осуществляющих выплату компенсации части родительской платы»</t>
  </si>
  <si>
    <t>Показатель 2 «Количество дошкольных отделений общеобразовательных школ,  осуществляющих выплату компенсации части родительской платы»</t>
  </si>
  <si>
    <t>Мероприятие 3.01  «Обеспечение   предоставления компенсации части родительской платы за присмотр и уход за ребенком в муниципальных  образовательных учреждениях, реализующих основную общеобразовательную программу дошкольного образования»</t>
  </si>
  <si>
    <t>Показатель 2 «Количество дошкольных отделений общеобразовательных школ, осуществляющих выплату компенсации части родительской платы»</t>
  </si>
  <si>
    <t>Административное мероприятие 3.02 «Организация контроля за расходованием средств на предоставление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образования»</t>
  </si>
  <si>
    <t>Показатель 1 «Количество  вновь введенных мест в муниципальных бюджетных  дошкольных образовательных учреждениях»</t>
  </si>
  <si>
    <t>Показатель 1 «Количество  вновь введенных мест в муниципальных бюджетных дошкольных образовательных учреждениях»</t>
  </si>
  <si>
    <t>Показатель 1 «Количество общеобразовательных учреждений, принявших участие в ремонте, устройстве спортивного оборудования и плоскостных сооружений»</t>
  </si>
  <si>
    <t>Мероприятие  4.01 «Детский сад на 190 мест, г.Тверь, Московский  район, ул. Склизкова»</t>
  </si>
  <si>
    <t xml:space="preserve">Мероприятие 4.02 «Детский сад в г.Тверь, Московский район, микрорайон «Южный», ул. Левитана» </t>
  </si>
  <si>
    <t>Мероприятие 2.01  «Проведение капитального ремонта и приобретение оборудования в целях обеспечения односменного режима обучения в общеобразовательных учреждениях (в рамках реализации национального проекта «Образование»  (ФП «Современная школа»))»</t>
  </si>
  <si>
    <t>Мероприятие 2.02 «Средняя общеобразовательная школа на 1224 места в микрорайоне «Радужный»</t>
  </si>
  <si>
    <r>
      <t xml:space="preserve">Задача 2 </t>
    </r>
    <r>
      <rPr>
        <sz val="14"/>
        <rFont val="Times New Roman"/>
        <family val="1"/>
        <charset val="204"/>
      </rPr>
      <t>«Реконструкция, создание новых мест в общеобразовательных учреждениях, в т.ч. в рамках реализации национального проекта «Образование» (ФП «Современная школа»)»</t>
    </r>
  </si>
  <si>
    <t>Показатель 1 «Количество муниципальных бюджетных дошкольных образовательных учреждений, определенных для выполнения муниципального задания»</t>
  </si>
  <si>
    <r>
      <t>Показатель 1 «Количество образовательных учреждений, в которых проведен капитальный ремонт и приобретено оборудование в целях обеспечения односменного режима обучения в общеобразовательных учреждениях</t>
    </r>
    <r>
      <rPr>
        <sz val="11"/>
        <color rgb="FF000000"/>
        <rFont val="Calibri"/>
        <family val="2"/>
        <charset val="204"/>
      </rPr>
      <t>»</t>
    </r>
  </si>
  <si>
    <t>Показатель 1 «Количество учреждений, в которых осуществлены ремонтные работы, приобретение и установка спортивно-игрового оборудования, благоустройство территорий»</t>
  </si>
  <si>
    <t>Показатель 1 «Количество отчетов о расходах по осуществлению выплаты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образования»</t>
  </si>
  <si>
    <r>
      <t>Задача 1</t>
    </r>
    <r>
      <rPr>
        <sz val="14"/>
        <rFont val="Times New Roman"/>
        <family val="1"/>
        <charset val="204"/>
      </rPr>
      <t xml:space="preserve"> «Обеспечение жизнедеятельности муниципальных образовательных учреждений, реализующих основную общеобразовательную программу дошкольного образования»</t>
    </r>
  </si>
  <si>
    <t>Мероприятие 1.01 «Обеспечение содержания зданий и сооружений, обустройство прилегающих к ним территорий в муниципальных бюджетных общеобразовательных  учреждениях в рамках муниципального задания»</t>
  </si>
  <si>
    <t>Мероприятие 1.02 «Обеспечение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учреждениях в рамках муниципального задания»</t>
  </si>
  <si>
    <t xml:space="preserve">Мероприятие 2.01 «Осуществление ремонтных работ  в муниципальных образовательных учреждениях дополнительного образования детских оздоровительно-образовательных лагерях и детской даче «Отмичи»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</si>
  <si>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Условные обозначения:
д. - дом
г. - город
МКУ «СЕЗ УО г. Твери» - муниципальное казенное учреждение «Служба единого заказчика учреждений образования города Твери»
МКУ «ЦБ УО  г. Твери» - муниципальное казенное учреждении «Централизованная бухгалтерия учреждений образования города Твери»
МКУ «ЦРО  г. Твери» - муниципальное казенное учреждение «Центр развития образования города Твери»
пер.- переулок
ул. - улица
ФП - федеральный проект</t>
  </si>
  <si>
    <t>Показатель 3 «Количество школьников, получивших социальную поддержку в виде единовременной премии»</t>
  </si>
  <si>
    <t>Мероприятие  4.03 «Детский сад на 150 мест, г.Тверь, по ул. Планерная 1-й пер.Вагонников»</t>
  </si>
  <si>
    <t>Мероприятие 5.05 «Ремонт, устройство спортивного оборудования и плоскостных сооружений на территориях общеобразовательных  учреждений» (в т.ч. расходы в рамках реализации национального проекта  «Демография»  (ФП «Спорт - норма жизни»))</t>
  </si>
  <si>
    <r>
      <t xml:space="preserve">Задача 3 </t>
    </r>
    <r>
      <rPr>
        <sz val="14"/>
        <color rgb="FF000000"/>
        <rFont val="Times New Roman"/>
        <family val="1"/>
        <charset val="204"/>
      </rPr>
      <t>«Укрепление материально-технической базы учреждений дополнительного образования»</t>
    </r>
  </si>
  <si>
    <t>Мероприятие 3.01 «Проведение ремонтных работ и благоустройства в учреждениях дополнительного образования»</t>
  </si>
  <si>
    <t>Показатель 1 «Количество учреждений, в которых проведены ремонтные работы и благоустройство»</t>
  </si>
  <si>
    <t>Показатель 2 «Количество обслуживаемых объектов»</t>
  </si>
  <si>
    <t>Административное мероприятие 3.02 «Осуществление контроля за проведением ремонтных работ и благоустройства в учреждениях дополнительного образования»</t>
  </si>
  <si>
    <t>Показатель 1 «Количество учреждений дополнительного образования, в которых осуществлен контроль за проведением ремонтных работ и благоустройства»</t>
  </si>
  <si>
    <t xml:space="preserve">Мероприятие 3.03 «Обеспечение комплексной безопасности зданий и  помещений учреждений дополнительного образования детей» </t>
  </si>
  <si>
    <t>Показатель 1 «Количество учреждений  дополнительного образования, осуществивших комплекс мер по противопожарной безопасности»</t>
  </si>
  <si>
    <t>Показатель 1 «Количество юридических лиц, индивидуальных предпринимателей, получивших субсидию»</t>
  </si>
  <si>
    <t>Мероприятие 1.06 «Cубсидия юридическим лицам (за исключением государственных (муниципальных) учреждений), индивидуальным предпринимателям, реализующим услуги в сфере отдыха и оздоровления детей в каникулярное время в загородных лагерях отдыха и оздоровления детей»</t>
  </si>
  <si>
    <r>
      <t xml:space="preserve">Задача 4 </t>
    </r>
    <r>
      <rPr>
        <sz val="14"/>
        <rFont val="Times New Roman"/>
        <family val="1"/>
        <charset val="204"/>
      </rPr>
      <t>«Ввод новых зданий в сеть муниципальных дошкольных образовательных учреждений» (в рамках реализации национального проекта «Демография» (ФП «Содействие занятости»)</t>
    </r>
  </si>
  <si>
    <t>Показатель 2 «Количество педагогов, получивших  денежное вознаграждение за классное руководство»</t>
  </si>
  <si>
    <r>
      <t>Показатель 1 «Количество зданий, в которых выполнены работы  по капитальному ремон</t>
    </r>
    <r>
      <rPr>
        <sz val="14"/>
        <rFont val="Times New Roman"/>
        <family val="1"/>
        <charset val="204"/>
      </rPr>
      <t xml:space="preserve">ту и </t>
    </r>
    <r>
      <rPr>
        <sz val="14"/>
        <color rgb="FF000000"/>
        <rFont val="Times New Roman"/>
        <family val="1"/>
        <charset val="204"/>
      </rPr>
      <t>оснащению средствами обучения и воспитания»</t>
    </r>
  </si>
  <si>
    <t>Мероприятие 5.06   «Модернизация школьной системы образования города Твери (МОУ СОШ № 15)»</t>
  </si>
  <si>
    <t xml:space="preserve">Мероприятие 5.07 «Модернизация школьной системы образования города Твери (МОУ СОШ № 17)» </t>
  </si>
  <si>
    <t>Мероприятие 1.04  «Обеспечение антитеррористической защищенности муниципальных образовательных учреждений, реализующих основную общеобразовательную программу дошкольного образования»</t>
  </si>
  <si>
    <t>Мероприятие 3.04 «Приобретение и установка детских игровых комплексов»</t>
  </si>
  <si>
    <t>Показатель 1 «Количество установленных детских игровых комплексов»</t>
  </si>
  <si>
    <t>Мероприятие 6.01  «Реализация проектов в рамках поддержки школьных инициатив»</t>
  </si>
  <si>
    <t>Показатель 1 «Количество проектов, реализованных в рамках поддержки школьных инициатив»</t>
  </si>
  <si>
    <t>Административное мероприятие 6.02 «Организация участия проектов общеобразовательных учреждений города Твери в региональном конкурсе в рамках поддержки школьных инициатив»</t>
  </si>
  <si>
    <t>Показатель 1 «Количество  общеобразовательных учреждений, участвующих в реализации проектов»</t>
  </si>
  <si>
    <t>Мероприятие 1.05  «Обеспечение антитеррористической защищенности муниципальных общеобразовательных учреждений»</t>
  </si>
  <si>
    <t>Мероприятие 1.04  «Обеспечение антитеррористической защищенности муниципальных учреждений дополнительного образования»</t>
  </si>
  <si>
    <r>
      <rPr>
        <b/>
        <sz val="14"/>
        <color rgb="FF000000"/>
        <rFont val="Times New Roman"/>
        <family val="1"/>
        <charset val="204"/>
      </rPr>
      <t>Задача 7</t>
    </r>
    <r>
      <rPr>
        <sz val="14"/>
        <color rgb="FF000000"/>
        <rFont val="Times New Roman"/>
        <family val="1"/>
        <charset val="204"/>
      </rPr>
      <t xml:space="preserve"> «Ввод новых зданий в систему общего образования»</t>
    </r>
  </si>
  <si>
    <t>Показатель 1  «Количество новых зданий системы общего образования»</t>
  </si>
  <si>
    <t>Показатель 2 «Количество учреждений, оснащенных уличными игровыми комплексами»</t>
  </si>
  <si>
    <t>Показатель 1 «Количество зданий системы  общего образования, присоединенных к ресурсоснабжающим сетям»</t>
  </si>
  <si>
    <t>Административное мероприятие 7.02 «Осуществление контроля за присоединением зданий системы  общего образования к  ресурсоснабжающим сетям»</t>
  </si>
  <si>
    <t>Показатель 1  «Количество учреждений общего образования, в которых осуществлялся контроль за присоединением зданий системы  общего образования к  ресурсоснабжающим сетям»</t>
  </si>
  <si>
    <t>Показатель 1  «Количество учреждений, в которых обеспечена охрана сотрудниками охранных организаций»</t>
  </si>
  <si>
    <t>Показатель 1  «Количество проектов общеобразовательных учреждений города Твери, участвующих в региональном конкурсе в рамках поддержки школьных инициатив»</t>
  </si>
  <si>
    <t>Показатель 2 «Количество проектов-победителей конкурсного отбора»</t>
  </si>
  <si>
    <t>Мероприятие 7.01  «Ввод новых зданий в систему общего образования»</t>
  </si>
  <si>
    <t>Начальник  управления образования Администрации города Твери                                                                                                                                                                                                                                                                         Н.В.Жуковская</t>
  </si>
  <si>
    <t>давайте 13 где выполнены работы и ведутся</t>
  </si>
  <si>
    <t>52 школы+5 негосударственных (AL, тепсош, сувор, академ гимн, довуз компл)+ 82 сад+16 дошк отдел+ДТдМ+8 лагерей+сез+цб</t>
  </si>
  <si>
    <t>контингент возрос на 2000 человеу +моу сош 15 закрылась на капитальный ремонт, организована учеба 2-8 кл во втрую смену и фыакт показателя составил 21,7</t>
  </si>
  <si>
    <t>Мероприятие 1.05  «Обеспечение функционирования системы персонифицированного учета и персонифицированного финансирования дополнительного образования детей»</t>
  </si>
  <si>
    <t>Показатель 1 «Доля детей в возрасте от 5 до 18 лет, имеющих право на получение дополнительного образования в рамках системы персонифицированного учета и персонифицированного финансирования дополнительного образования детей в общей численности детей в возрасте от 5 до 18 лет»</t>
  </si>
  <si>
    <t>Мероприятие 2.01 «Обеспечение ремонтных работ, приобретение оборудования, включая приобретение и установку спортивно-игрового оборудования, благоустройство территорий в муниципальных бюджетных дошкольных образовательных учреждениях»</t>
  </si>
  <si>
    <t>Показатель 3 «Количество учреждений, в которых приобретено оборудование»</t>
  </si>
  <si>
    <t>Задача 6  «Реализация проектов в рамках поддержки школьных инициатив»</t>
  </si>
  <si>
    <t>Мероприятие 1.07 «Обеспечение организации деятельности специализированных  (профильных) лагерей  труда и отдыха»</t>
  </si>
  <si>
    <t>Мероприятие 3.05   «Осуществление комплекса мер по обеспечению теплового режима и энергосбережения в учреждениях дополнительного образования»</t>
  </si>
  <si>
    <t>Показатель 1 «Количество учреждений дополнительного образования, осуществивших комплекс мер по обеспечению теплового режима и энергосбережения»</t>
  </si>
  <si>
    <t>в будущем сделать  итоговую строчку в П4,З1,З2</t>
  </si>
  <si>
    <t>Показатель 2  «Количество частных образовательных организаций, организаций, осуществляющих обучение, индивидуальных предпринимателей, государственных образовательных организаций, муниципальных образовательных организаций, в отношении которых Администрацией города Твери (структурными подразделениями Администрации города Твери) не осуществляются функции и полномочия учредителя, включенным в реестр исполнителей образовательных услуг в рамках системы персонифицированного учета и персонифицированного финансирования дополнительного образования детей, получивших субсидию»</t>
  </si>
  <si>
    <t>Показатель 1 «Количество детей, отдохнувших в специализированных лагерях»</t>
  </si>
  <si>
    <t>Приложение 6
 к постановлению Администрации города Твери  
от «22» ноября  2022  № 1161
«Приложение  1 к муниципальной программе города Твери
«Развитие образования города Твери» на 2021 - 2026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</si>
</sst>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\-??_р_._-;_-@_-"/>
  </numFmts>
  <fonts count="14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83">
    <xf numFmtId="0" fontId="0" fillId="0" borderId="0" xfId="0" applyNumberFormat="1" applyFont="1"/>
    <xf numFmtId="0" fontId="1" fillId="0" borderId="0" xfId="0" applyNumberFormat="1" applyFont="1" applyFill="1"/>
    <xf numFmtId="0" fontId="4" fillId="0" borderId="0" xfId="0" applyNumberFormat="1" applyFont="1" applyFill="1" applyAlignment="1">
      <alignment horizontal="center" vertical="top" wrapText="1"/>
    </xf>
    <xf numFmtId="0" fontId="2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vertical="top"/>
    </xf>
    <xf numFmtId="164" fontId="7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/>
    <xf numFmtId="2" fontId="1" fillId="0" borderId="0" xfId="0" applyNumberFormat="1" applyFont="1" applyFill="1"/>
    <xf numFmtId="164" fontId="1" fillId="0" borderId="0" xfId="0" applyNumberFormat="1" applyFont="1" applyFill="1"/>
    <xf numFmtId="164" fontId="13" fillId="0" borderId="0" xfId="0" applyNumberFormat="1" applyFont="1" applyFill="1" applyAlignment="1">
      <alignment wrapText="1"/>
    </xf>
    <xf numFmtId="0" fontId="13" fillId="0" borderId="0" xfId="0" applyNumberFormat="1" applyFont="1" applyFill="1" applyAlignment="1">
      <alignment wrapText="1"/>
    </xf>
    <xf numFmtId="0" fontId="1" fillId="2" borderId="0" xfId="0" applyNumberFormat="1" applyFont="1" applyFill="1"/>
    <xf numFmtId="0" fontId="1" fillId="3" borderId="0" xfId="0" applyNumberFormat="1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top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>
      <alignment horizontal="center" vertical="top" wrapText="1"/>
    </xf>
    <xf numFmtId="0" fontId="12" fillId="0" borderId="5" xfId="0" applyNumberFormat="1" applyFont="1" applyFill="1" applyBorder="1" applyAlignment="1">
      <alignment horizontal="center" vertical="top" wrapText="1"/>
    </xf>
    <xf numFmtId="0" fontId="4" fillId="0" borderId="5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horizontal="right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76"/>
  <sheetViews>
    <sheetView tabSelected="1" view="pageBreakPreview" zoomScale="65" zoomScaleNormal="65" zoomScaleSheetLayoutView="65" workbookViewId="0">
      <selection activeCell="B1" sqref="B1:AB1"/>
    </sheetView>
  </sheetViews>
  <sheetFormatPr defaultColWidth="8.85546875" defaultRowHeight="25.5" x14ac:dyDescent="0.35"/>
  <cols>
    <col min="1" max="1" width="4" style="1" customWidth="1"/>
    <col min="2" max="12" width="4.42578125" style="1" customWidth="1"/>
    <col min="13" max="13" width="4.85546875" style="1" customWidth="1"/>
    <col min="14" max="18" width="4.42578125" style="1" customWidth="1"/>
    <col min="19" max="19" width="91.5703125" style="5" customWidth="1"/>
    <col min="20" max="20" width="12.85546875" style="1" customWidth="1"/>
    <col min="21" max="21" width="20.140625" style="1" customWidth="1"/>
    <col min="22" max="22" width="17.85546875" style="1" customWidth="1"/>
    <col min="23" max="23" width="18" style="1" customWidth="1"/>
    <col min="24" max="24" width="15.5703125" style="1" customWidth="1"/>
    <col min="25" max="25" width="16.42578125" style="1" customWidth="1"/>
    <col min="26" max="26" width="16.140625" style="1" customWidth="1"/>
    <col min="27" max="27" width="20" style="1" customWidth="1"/>
    <col min="28" max="28" width="11.85546875" style="1" customWidth="1"/>
    <col min="29" max="29" width="48.42578125" style="15" customWidth="1"/>
    <col min="30" max="30" width="13.7109375" style="1" customWidth="1"/>
    <col min="31" max="31" width="8.7109375" style="1" customWidth="1"/>
    <col min="32" max="32" width="15" style="1" hidden="1" customWidth="1"/>
    <col min="33" max="33" width="8.85546875" style="1" hidden="1" customWidth="1"/>
    <col min="34" max="16384" width="8.85546875" style="1"/>
  </cols>
  <sheetData>
    <row r="1" spans="1:29" ht="138" customHeight="1" x14ac:dyDescent="0.35">
      <c r="A1" s="37"/>
      <c r="B1" s="75" t="s">
        <v>221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</row>
    <row r="2" spans="1:29" ht="39.75" customHeight="1" x14ac:dyDescent="0.35">
      <c r="A2" s="37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3" spans="1:29" ht="39.75" customHeight="1" x14ac:dyDescent="0.3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9" ht="24" customHeight="1" x14ac:dyDescent="0.35">
      <c r="A4" s="37"/>
      <c r="B4" s="77" t="s">
        <v>1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</row>
    <row r="5" spans="1:29" ht="15" customHeight="1" x14ac:dyDescent="0.35">
      <c r="A5" s="37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</row>
    <row r="6" spans="1:29" ht="38.25" customHeight="1" x14ac:dyDescent="0.35">
      <c r="A6" s="44"/>
      <c r="B6" s="79" t="s">
        <v>2</v>
      </c>
      <c r="C6" s="79"/>
      <c r="D6" s="79"/>
      <c r="E6" s="79" t="s">
        <v>3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80" t="s">
        <v>4</v>
      </c>
      <c r="T6" s="79" t="s">
        <v>5</v>
      </c>
      <c r="U6" s="79" t="s">
        <v>6</v>
      </c>
      <c r="V6" s="79"/>
      <c r="W6" s="79"/>
      <c r="X6" s="79"/>
      <c r="Y6" s="79"/>
      <c r="Z6" s="79"/>
      <c r="AA6" s="79" t="s">
        <v>7</v>
      </c>
      <c r="AB6" s="79"/>
    </row>
    <row r="7" spans="1:29" ht="63" customHeight="1" x14ac:dyDescent="0.35">
      <c r="A7" s="44"/>
      <c r="B7" s="79"/>
      <c r="C7" s="79"/>
      <c r="D7" s="79"/>
      <c r="E7" s="79" t="s">
        <v>8</v>
      </c>
      <c r="F7" s="79"/>
      <c r="G7" s="79" t="s">
        <v>9</v>
      </c>
      <c r="H7" s="79"/>
      <c r="I7" s="79" t="s">
        <v>10</v>
      </c>
      <c r="J7" s="79"/>
      <c r="K7" s="79"/>
      <c r="L7" s="79"/>
      <c r="M7" s="79"/>
      <c r="N7" s="79"/>
      <c r="O7" s="79"/>
      <c r="P7" s="79"/>
      <c r="Q7" s="79"/>
      <c r="R7" s="79"/>
      <c r="S7" s="80"/>
      <c r="T7" s="79"/>
      <c r="U7" s="53">
        <v>2021</v>
      </c>
      <c r="V7" s="53">
        <v>2022</v>
      </c>
      <c r="W7" s="53">
        <v>2023</v>
      </c>
      <c r="X7" s="53">
        <v>2024</v>
      </c>
      <c r="Y7" s="53">
        <v>2025</v>
      </c>
      <c r="Z7" s="53">
        <v>2026</v>
      </c>
      <c r="AA7" s="53" t="s">
        <v>11</v>
      </c>
      <c r="AB7" s="19" t="s">
        <v>12</v>
      </c>
    </row>
    <row r="8" spans="1:29" x14ac:dyDescent="0.35">
      <c r="A8" s="44"/>
      <c r="B8" s="39">
        <v>1</v>
      </c>
      <c r="C8" s="19">
        <v>2</v>
      </c>
      <c r="D8" s="19">
        <v>3</v>
      </c>
      <c r="E8" s="19">
        <v>4</v>
      </c>
      <c r="F8" s="19">
        <v>5</v>
      </c>
      <c r="G8" s="19">
        <v>6</v>
      </c>
      <c r="H8" s="19">
        <v>7</v>
      </c>
      <c r="I8" s="19">
        <v>8</v>
      </c>
      <c r="J8" s="19">
        <v>9</v>
      </c>
      <c r="K8" s="19">
        <v>10</v>
      </c>
      <c r="L8" s="19">
        <v>11</v>
      </c>
      <c r="M8" s="19">
        <v>12</v>
      </c>
      <c r="N8" s="19">
        <v>13</v>
      </c>
      <c r="O8" s="19">
        <v>14</v>
      </c>
      <c r="P8" s="19">
        <v>15</v>
      </c>
      <c r="Q8" s="19">
        <v>16</v>
      </c>
      <c r="R8" s="19">
        <v>17</v>
      </c>
      <c r="S8" s="19">
        <v>18</v>
      </c>
      <c r="T8" s="19">
        <v>19</v>
      </c>
      <c r="U8" s="19">
        <v>20</v>
      </c>
      <c r="V8" s="19">
        <v>21</v>
      </c>
      <c r="W8" s="19">
        <v>22</v>
      </c>
      <c r="X8" s="19">
        <v>23</v>
      </c>
      <c r="Y8" s="19">
        <v>24</v>
      </c>
      <c r="Z8" s="19">
        <v>25</v>
      </c>
      <c r="AA8" s="19">
        <v>26</v>
      </c>
      <c r="AB8" s="19">
        <v>27</v>
      </c>
    </row>
    <row r="9" spans="1:29" ht="25.5" customHeight="1" x14ac:dyDescent="0.35">
      <c r="A9" s="44"/>
      <c r="B9" s="40">
        <v>0</v>
      </c>
      <c r="C9" s="20">
        <v>1</v>
      </c>
      <c r="D9" s="20">
        <v>1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1" t="s">
        <v>134</v>
      </c>
      <c r="T9" s="53" t="s">
        <v>13</v>
      </c>
      <c r="U9" s="22">
        <f>U17+U75+U158+U195+U247</f>
        <v>5592819.7000000002</v>
      </c>
      <c r="V9" s="22">
        <f>V17+V75+V158+V195+V247</f>
        <v>5340326.8000000007</v>
      </c>
      <c r="W9" s="22">
        <f>W17+W75+W158+W196+W247</f>
        <v>5003219.3000000007</v>
      </c>
      <c r="X9" s="22">
        <f>X17+X75+X158+X196+X247</f>
        <v>4894722</v>
      </c>
      <c r="Y9" s="22">
        <f>Y17+Y75+Y158+Y196+Y247</f>
        <v>4872244</v>
      </c>
      <c r="Z9" s="22">
        <f>Z17+Z75+Z158+Z196+Z247</f>
        <v>4872244</v>
      </c>
      <c r="AA9" s="22">
        <f>AA17+AA75+AA158+AA195+AA247+AA196</f>
        <v>30575575.800000001</v>
      </c>
      <c r="AB9" s="9">
        <v>2026</v>
      </c>
      <c r="AC9" s="14"/>
    </row>
    <row r="10" spans="1:29" ht="75.75" customHeight="1" x14ac:dyDescent="0.35">
      <c r="A10" s="44"/>
      <c r="B10" s="4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49" t="s">
        <v>14</v>
      </c>
      <c r="T10" s="45"/>
      <c r="U10" s="45"/>
      <c r="V10" s="45"/>
      <c r="W10" s="45"/>
      <c r="X10" s="45"/>
      <c r="Y10" s="45" t="s">
        <v>15</v>
      </c>
      <c r="Z10" s="45"/>
      <c r="AA10" s="45"/>
      <c r="AB10" s="45"/>
      <c r="AC10" s="14"/>
    </row>
    <row r="11" spans="1:29" ht="77.25" customHeight="1" x14ac:dyDescent="0.35">
      <c r="A11" s="44"/>
      <c r="B11" s="4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49" t="s">
        <v>16</v>
      </c>
      <c r="T11" s="45" t="s">
        <v>17</v>
      </c>
      <c r="U11" s="10">
        <v>77.7</v>
      </c>
      <c r="V11" s="10">
        <v>77.7</v>
      </c>
      <c r="W11" s="10">
        <v>77.7</v>
      </c>
      <c r="X11" s="10">
        <v>77.8</v>
      </c>
      <c r="Y11" s="10">
        <v>77.8</v>
      </c>
      <c r="Z11" s="10">
        <v>77.900000000000006</v>
      </c>
      <c r="AA11" s="10">
        <v>77.900000000000006</v>
      </c>
      <c r="AB11" s="45">
        <v>2026</v>
      </c>
      <c r="AC11" s="14"/>
    </row>
    <row r="12" spans="1:29" ht="37.5" x14ac:dyDescent="0.35">
      <c r="A12" s="44"/>
      <c r="B12" s="4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49" t="s">
        <v>18</v>
      </c>
      <c r="T12" s="45" t="s">
        <v>17</v>
      </c>
      <c r="U12" s="10">
        <v>100</v>
      </c>
      <c r="V12" s="10">
        <v>100</v>
      </c>
      <c r="W12" s="10">
        <v>100</v>
      </c>
      <c r="X12" s="10">
        <v>100</v>
      </c>
      <c r="Y12" s="10">
        <v>100</v>
      </c>
      <c r="Z12" s="10">
        <v>100</v>
      </c>
      <c r="AA12" s="10">
        <v>100</v>
      </c>
      <c r="AB12" s="45">
        <v>2026</v>
      </c>
      <c r="AC12" s="14"/>
    </row>
    <row r="13" spans="1:29" ht="60.75" customHeight="1" x14ac:dyDescent="0.35">
      <c r="A13" s="44"/>
      <c r="B13" s="4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49" t="s">
        <v>19</v>
      </c>
      <c r="T13" s="45" t="s">
        <v>17</v>
      </c>
      <c r="U13" s="10">
        <v>93</v>
      </c>
      <c r="V13" s="10">
        <v>93</v>
      </c>
      <c r="W13" s="10">
        <v>93</v>
      </c>
      <c r="X13" s="10">
        <v>93</v>
      </c>
      <c r="Y13" s="10">
        <v>93</v>
      </c>
      <c r="Z13" s="10">
        <v>94</v>
      </c>
      <c r="AA13" s="10">
        <v>94</v>
      </c>
      <c r="AB13" s="45">
        <v>2026</v>
      </c>
      <c r="AC13" s="14"/>
    </row>
    <row r="14" spans="1:29" ht="101.25" customHeight="1" x14ac:dyDescent="0.35">
      <c r="A14" s="44"/>
      <c r="B14" s="4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49" t="s">
        <v>20</v>
      </c>
      <c r="T14" s="45" t="s">
        <v>17</v>
      </c>
      <c r="U14" s="10">
        <v>21.3</v>
      </c>
      <c r="V14" s="10">
        <v>21.3</v>
      </c>
      <c r="W14" s="10">
        <v>21.3</v>
      </c>
      <c r="X14" s="10">
        <v>20.7</v>
      </c>
      <c r="Y14" s="10">
        <v>20.7</v>
      </c>
      <c r="Z14" s="10">
        <v>20.7</v>
      </c>
      <c r="AA14" s="10">
        <v>20.7</v>
      </c>
      <c r="AB14" s="45">
        <v>2026</v>
      </c>
      <c r="AC14" s="14" t="s">
        <v>209</v>
      </c>
    </row>
    <row r="15" spans="1:29" ht="93.75" customHeight="1" x14ac:dyDescent="0.35">
      <c r="A15" s="44"/>
      <c r="B15" s="4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49" t="s">
        <v>21</v>
      </c>
      <c r="T15" s="45" t="s">
        <v>17</v>
      </c>
      <c r="U15" s="10">
        <v>97.2</v>
      </c>
      <c r="V15" s="23">
        <v>97.4</v>
      </c>
      <c r="W15" s="10">
        <v>97.5</v>
      </c>
      <c r="X15" s="10">
        <v>97.6</v>
      </c>
      <c r="Y15" s="10">
        <v>97.9</v>
      </c>
      <c r="Z15" s="10">
        <v>98</v>
      </c>
      <c r="AA15" s="10">
        <v>98</v>
      </c>
      <c r="AB15" s="45">
        <v>2026</v>
      </c>
      <c r="AC15" s="14"/>
    </row>
    <row r="16" spans="1:29" ht="76.5" customHeight="1" x14ac:dyDescent="0.35">
      <c r="A16" s="44"/>
      <c r="B16" s="4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49" t="s">
        <v>22</v>
      </c>
      <c r="T16" s="45" t="s">
        <v>17</v>
      </c>
      <c r="U16" s="10">
        <v>76.599999999999994</v>
      </c>
      <c r="V16" s="10">
        <v>78</v>
      </c>
      <c r="W16" s="10">
        <v>79</v>
      </c>
      <c r="X16" s="10">
        <v>80</v>
      </c>
      <c r="Y16" s="10">
        <v>80</v>
      </c>
      <c r="Z16" s="10">
        <v>80</v>
      </c>
      <c r="AA16" s="10">
        <v>80</v>
      </c>
      <c r="AB16" s="45">
        <v>2026</v>
      </c>
      <c r="AC16" s="14"/>
    </row>
    <row r="17" spans="1:29" ht="23.25" customHeight="1" x14ac:dyDescent="0.35">
      <c r="A17" s="44"/>
      <c r="B17" s="40">
        <v>0</v>
      </c>
      <c r="C17" s="20">
        <v>1</v>
      </c>
      <c r="D17" s="20">
        <v>1</v>
      </c>
      <c r="E17" s="20">
        <v>0</v>
      </c>
      <c r="F17" s="20">
        <v>7</v>
      </c>
      <c r="G17" s="20">
        <v>0</v>
      </c>
      <c r="H17" s="20">
        <v>0</v>
      </c>
      <c r="I17" s="20">
        <v>0</v>
      </c>
      <c r="J17" s="20">
        <v>1</v>
      </c>
      <c r="K17" s="20">
        <v>1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1" t="s">
        <v>23</v>
      </c>
      <c r="T17" s="9" t="s">
        <v>13</v>
      </c>
      <c r="U17" s="22">
        <f t="shared" ref="U17:AA17" si="0">U18+U35+U49+U58</f>
        <v>2508690.1</v>
      </c>
      <c r="V17" s="22">
        <f t="shared" si="0"/>
        <v>2408725.8000000003</v>
      </c>
      <c r="W17" s="22">
        <f t="shared" si="0"/>
        <v>2051227.1</v>
      </c>
      <c r="X17" s="22">
        <f t="shared" si="0"/>
        <v>2077379.1</v>
      </c>
      <c r="Y17" s="22">
        <f t="shared" si="0"/>
        <v>2057259.1</v>
      </c>
      <c r="Z17" s="22">
        <f t="shared" si="0"/>
        <v>2057259.1</v>
      </c>
      <c r="AA17" s="22">
        <f t="shared" si="0"/>
        <v>13160540.300000001</v>
      </c>
      <c r="AB17" s="9">
        <v>2026</v>
      </c>
      <c r="AC17" s="14"/>
    </row>
    <row r="18" spans="1:29" ht="56.25" x14ac:dyDescent="0.35">
      <c r="A18" s="44"/>
      <c r="B18" s="40">
        <v>0</v>
      </c>
      <c r="C18" s="20">
        <v>1</v>
      </c>
      <c r="D18" s="20">
        <v>1</v>
      </c>
      <c r="E18" s="20">
        <v>0</v>
      </c>
      <c r="F18" s="20">
        <v>7</v>
      </c>
      <c r="G18" s="20">
        <v>0</v>
      </c>
      <c r="H18" s="20">
        <v>0</v>
      </c>
      <c r="I18" s="20">
        <v>0</v>
      </c>
      <c r="J18" s="20">
        <v>1</v>
      </c>
      <c r="K18" s="20">
        <v>1</v>
      </c>
      <c r="L18" s="20">
        <v>0</v>
      </c>
      <c r="M18" s="20">
        <v>1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4" t="s">
        <v>164</v>
      </c>
      <c r="T18" s="48" t="s">
        <v>13</v>
      </c>
      <c r="U18" s="25">
        <f t="shared" ref="U18" si="1">U20+U22+U25+U26+U27+U28+U21</f>
        <v>1861374.3</v>
      </c>
      <c r="V18" s="25">
        <f>V20+V22+V25+V26+V27+V28+V21+V33</f>
        <v>1906269.8</v>
      </c>
      <c r="W18" s="25">
        <f t="shared" ref="W18:AA18" si="2">W20+W22+W25+W26+W27+W28+W21+W33</f>
        <v>1897771.8</v>
      </c>
      <c r="X18" s="25">
        <f t="shared" si="2"/>
        <v>1929898.7000000002</v>
      </c>
      <c r="Y18" s="25">
        <f t="shared" si="2"/>
        <v>1909778.7000000002</v>
      </c>
      <c r="Z18" s="25">
        <f t="shared" si="2"/>
        <v>1909778.7000000002</v>
      </c>
      <c r="AA18" s="25">
        <f t="shared" si="2"/>
        <v>11414872</v>
      </c>
      <c r="AB18" s="26">
        <v>2026</v>
      </c>
      <c r="AC18" s="14"/>
    </row>
    <row r="19" spans="1:29" ht="40.5" customHeight="1" x14ac:dyDescent="0.35">
      <c r="A19" s="44"/>
      <c r="B19" s="4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49" t="s">
        <v>24</v>
      </c>
      <c r="T19" s="45" t="s">
        <v>25</v>
      </c>
      <c r="U19" s="27">
        <v>23211</v>
      </c>
      <c r="V19" s="27">
        <v>23591</v>
      </c>
      <c r="W19" s="27">
        <v>23410</v>
      </c>
      <c r="X19" s="27">
        <v>24025</v>
      </c>
      <c r="Y19" s="27">
        <v>24025</v>
      </c>
      <c r="Z19" s="27">
        <v>24025</v>
      </c>
      <c r="AA19" s="27">
        <v>24025</v>
      </c>
      <c r="AB19" s="45">
        <v>2026</v>
      </c>
      <c r="AC19" s="14"/>
    </row>
    <row r="20" spans="1:29" ht="34.5" customHeight="1" x14ac:dyDescent="0.35">
      <c r="A20" s="44"/>
      <c r="B20" s="40">
        <v>0</v>
      </c>
      <c r="C20" s="20">
        <v>1</v>
      </c>
      <c r="D20" s="20">
        <v>1</v>
      </c>
      <c r="E20" s="20">
        <v>0</v>
      </c>
      <c r="F20" s="20">
        <v>7</v>
      </c>
      <c r="G20" s="20">
        <v>0</v>
      </c>
      <c r="H20" s="20">
        <v>1</v>
      </c>
      <c r="I20" s="20">
        <v>0</v>
      </c>
      <c r="J20" s="20">
        <v>1</v>
      </c>
      <c r="K20" s="20">
        <v>1</v>
      </c>
      <c r="L20" s="20">
        <v>0</v>
      </c>
      <c r="M20" s="20">
        <v>1</v>
      </c>
      <c r="N20" s="20">
        <v>9</v>
      </c>
      <c r="O20" s="20">
        <v>9</v>
      </c>
      <c r="P20" s="20">
        <v>9</v>
      </c>
      <c r="Q20" s="20">
        <v>9</v>
      </c>
      <c r="R20" s="20">
        <v>9</v>
      </c>
      <c r="S20" s="57" t="s">
        <v>138</v>
      </c>
      <c r="T20" s="56" t="s">
        <v>26</v>
      </c>
      <c r="U20" s="18">
        <v>680137.6</v>
      </c>
      <c r="V20" s="18">
        <v>739660.5</v>
      </c>
      <c r="W20" s="18">
        <v>732800.4</v>
      </c>
      <c r="X20" s="18">
        <v>758722.3</v>
      </c>
      <c r="Y20" s="18">
        <v>740815.3</v>
      </c>
      <c r="Z20" s="18">
        <v>740815.3</v>
      </c>
      <c r="AA20" s="18">
        <f>U20+V20+W20+X20+Y20+Z20</f>
        <v>4392951.3999999994</v>
      </c>
      <c r="AB20" s="45">
        <v>2026</v>
      </c>
      <c r="AC20" s="14"/>
    </row>
    <row r="21" spans="1:29" ht="24" customHeight="1" x14ac:dyDescent="0.35">
      <c r="A21" s="44"/>
      <c r="B21" s="40">
        <v>0</v>
      </c>
      <c r="C21" s="20">
        <v>1</v>
      </c>
      <c r="D21" s="20">
        <v>1</v>
      </c>
      <c r="E21" s="20">
        <v>0</v>
      </c>
      <c r="F21" s="20">
        <v>7</v>
      </c>
      <c r="G21" s="20">
        <v>0</v>
      </c>
      <c r="H21" s="20">
        <v>2</v>
      </c>
      <c r="I21" s="20">
        <v>0</v>
      </c>
      <c r="J21" s="20">
        <v>1</v>
      </c>
      <c r="K21" s="20">
        <v>1</v>
      </c>
      <c r="L21" s="20">
        <v>0</v>
      </c>
      <c r="M21" s="20">
        <v>1</v>
      </c>
      <c r="N21" s="20">
        <v>9</v>
      </c>
      <c r="O21" s="20">
        <v>9</v>
      </c>
      <c r="P21" s="20">
        <v>9</v>
      </c>
      <c r="Q21" s="20">
        <v>9</v>
      </c>
      <c r="R21" s="20">
        <v>9</v>
      </c>
      <c r="S21" s="57"/>
      <c r="T21" s="56"/>
      <c r="U21" s="18">
        <v>74316.100000000006</v>
      </c>
      <c r="V21" s="18">
        <v>75356.100000000006</v>
      </c>
      <c r="W21" s="18">
        <v>77399.5</v>
      </c>
      <c r="X21" s="18">
        <v>83604.5</v>
      </c>
      <c r="Y21" s="18">
        <v>81391.5</v>
      </c>
      <c r="Z21" s="18">
        <v>81391.5</v>
      </c>
      <c r="AA21" s="18">
        <f>U21+V21+W21+X21+Y21+Z21</f>
        <v>473459.20000000001</v>
      </c>
      <c r="AB21" s="45">
        <v>2026</v>
      </c>
      <c r="AC21" s="14"/>
    </row>
    <row r="22" spans="1:29" ht="34.5" customHeight="1" x14ac:dyDescent="0.35">
      <c r="A22" s="44"/>
      <c r="B22" s="40">
        <v>0</v>
      </c>
      <c r="C22" s="20">
        <v>1</v>
      </c>
      <c r="D22" s="20">
        <v>1</v>
      </c>
      <c r="E22" s="20">
        <v>1</v>
      </c>
      <c r="F22" s="20">
        <v>0</v>
      </c>
      <c r="G22" s="20">
        <v>0</v>
      </c>
      <c r="H22" s="20">
        <v>4</v>
      </c>
      <c r="I22" s="20">
        <v>0</v>
      </c>
      <c r="J22" s="20">
        <v>1</v>
      </c>
      <c r="K22" s="20">
        <v>1</v>
      </c>
      <c r="L22" s="20">
        <v>0</v>
      </c>
      <c r="M22" s="20">
        <v>1</v>
      </c>
      <c r="N22" s="20">
        <v>9</v>
      </c>
      <c r="O22" s="20">
        <v>9</v>
      </c>
      <c r="P22" s="20">
        <v>9</v>
      </c>
      <c r="Q22" s="20">
        <v>9</v>
      </c>
      <c r="R22" s="20">
        <v>9</v>
      </c>
      <c r="S22" s="57"/>
      <c r="T22" s="56"/>
      <c r="U22" s="18">
        <v>43.8</v>
      </c>
      <c r="V22" s="18">
        <v>15.2</v>
      </c>
      <c r="W22" s="18">
        <v>0</v>
      </c>
      <c r="X22" s="18">
        <v>0</v>
      </c>
      <c r="Y22" s="18">
        <v>0</v>
      </c>
      <c r="Z22" s="18">
        <v>0</v>
      </c>
      <c r="AA22" s="18">
        <f>U22+V22+W22+X22+Y22+Z22</f>
        <v>59</v>
      </c>
      <c r="AB22" s="45">
        <v>2022</v>
      </c>
      <c r="AC22" s="14"/>
    </row>
    <row r="23" spans="1:29" ht="56.25" x14ac:dyDescent="0.35">
      <c r="A23" s="44"/>
      <c r="B23" s="4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49" t="s">
        <v>160</v>
      </c>
      <c r="T23" s="45" t="s">
        <v>27</v>
      </c>
      <c r="U23" s="45">
        <v>81</v>
      </c>
      <c r="V23" s="45">
        <v>82</v>
      </c>
      <c r="W23" s="45">
        <v>82</v>
      </c>
      <c r="X23" s="45">
        <v>82</v>
      </c>
      <c r="Y23" s="45">
        <v>82</v>
      </c>
      <c r="Z23" s="45">
        <v>82</v>
      </c>
      <c r="AA23" s="45">
        <v>82</v>
      </c>
      <c r="AB23" s="45">
        <v>2026</v>
      </c>
      <c r="AC23" s="14"/>
    </row>
    <row r="24" spans="1:29" ht="40.5" customHeight="1" x14ac:dyDescent="0.35">
      <c r="A24" s="44"/>
      <c r="B24" s="4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49" t="s">
        <v>139</v>
      </c>
      <c r="T24" s="45" t="s">
        <v>28</v>
      </c>
      <c r="U24" s="45">
        <v>17</v>
      </c>
      <c r="V24" s="45">
        <v>16</v>
      </c>
      <c r="W24" s="45">
        <v>16</v>
      </c>
      <c r="X24" s="45">
        <v>16</v>
      </c>
      <c r="Y24" s="45">
        <v>16</v>
      </c>
      <c r="Z24" s="45">
        <v>16</v>
      </c>
      <c r="AA24" s="45">
        <v>16</v>
      </c>
      <c r="AB24" s="45">
        <v>2026</v>
      </c>
      <c r="AC24" s="14"/>
    </row>
    <row r="25" spans="1:29" ht="21" customHeight="1" x14ac:dyDescent="0.35">
      <c r="A25" s="44"/>
      <c r="B25" s="40">
        <v>0</v>
      </c>
      <c r="C25" s="20">
        <v>1</v>
      </c>
      <c r="D25" s="20">
        <v>1</v>
      </c>
      <c r="E25" s="20">
        <v>0</v>
      </c>
      <c r="F25" s="20">
        <v>7</v>
      </c>
      <c r="G25" s="20">
        <v>0</v>
      </c>
      <c r="H25" s="20">
        <v>1</v>
      </c>
      <c r="I25" s="20">
        <v>0</v>
      </c>
      <c r="J25" s="20">
        <v>1</v>
      </c>
      <c r="K25" s="20">
        <v>1</v>
      </c>
      <c r="L25" s="20">
        <v>0</v>
      </c>
      <c r="M25" s="20">
        <v>1</v>
      </c>
      <c r="N25" s="20">
        <v>1</v>
      </c>
      <c r="O25" s="20">
        <v>0</v>
      </c>
      <c r="P25" s="20">
        <v>7</v>
      </c>
      <c r="Q25" s="20">
        <v>4</v>
      </c>
      <c r="R25" s="20">
        <v>0</v>
      </c>
      <c r="S25" s="58" t="s">
        <v>140</v>
      </c>
      <c r="T25" s="56" t="s">
        <v>26</v>
      </c>
      <c r="U25" s="18">
        <v>991876.5</v>
      </c>
      <c r="V25" s="28">
        <v>965612.5</v>
      </c>
      <c r="W25" s="28">
        <v>965620.4</v>
      </c>
      <c r="X25" s="28">
        <v>965620.4</v>
      </c>
      <c r="Y25" s="28">
        <v>965620.4</v>
      </c>
      <c r="Z25" s="28">
        <v>965620.4</v>
      </c>
      <c r="AA25" s="18">
        <f>U25+V25+W25+X25+Y25+Z25</f>
        <v>5819970.6000000006</v>
      </c>
      <c r="AB25" s="45">
        <v>2026</v>
      </c>
      <c r="AC25" s="14"/>
    </row>
    <row r="26" spans="1:29" ht="24.75" customHeight="1" x14ac:dyDescent="0.35">
      <c r="A26" s="44"/>
      <c r="B26" s="40">
        <v>0</v>
      </c>
      <c r="C26" s="20">
        <v>1</v>
      </c>
      <c r="D26" s="20">
        <v>1</v>
      </c>
      <c r="E26" s="20">
        <v>0</v>
      </c>
      <c r="F26" s="20">
        <v>7</v>
      </c>
      <c r="G26" s="20">
        <v>0</v>
      </c>
      <c r="H26" s="20">
        <v>2</v>
      </c>
      <c r="I26" s="20">
        <v>0</v>
      </c>
      <c r="J26" s="20">
        <v>1</v>
      </c>
      <c r="K26" s="20">
        <v>1</v>
      </c>
      <c r="L26" s="20">
        <v>0</v>
      </c>
      <c r="M26" s="20">
        <v>1</v>
      </c>
      <c r="N26" s="20">
        <v>1</v>
      </c>
      <c r="O26" s="20">
        <v>0</v>
      </c>
      <c r="P26" s="20">
        <v>7</v>
      </c>
      <c r="Q26" s="20">
        <v>5</v>
      </c>
      <c r="R26" s="20">
        <v>0</v>
      </c>
      <c r="S26" s="58"/>
      <c r="T26" s="56"/>
      <c r="U26" s="18">
        <v>114938.1</v>
      </c>
      <c r="V26" s="28">
        <v>120758.7</v>
      </c>
      <c r="W26" s="28">
        <v>115258.9</v>
      </c>
      <c r="X26" s="28">
        <v>115258.9</v>
      </c>
      <c r="Y26" s="28">
        <v>115258.9</v>
      </c>
      <c r="Z26" s="28">
        <v>115258.9</v>
      </c>
      <c r="AA26" s="18">
        <f>U26+V26+W26+X26+Y26+Z26</f>
        <v>696732.4</v>
      </c>
      <c r="AB26" s="45">
        <v>2026</v>
      </c>
      <c r="AC26" s="14"/>
    </row>
    <row r="27" spans="1:29" ht="25.5" customHeight="1" x14ac:dyDescent="0.35">
      <c r="A27" s="44"/>
      <c r="B27" s="40">
        <v>0</v>
      </c>
      <c r="C27" s="20">
        <v>1</v>
      </c>
      <c r="D27" s="20">
        <v>1</v>
      </c>
      <c r="E27" s="20">
        <v>1</v>
      </c>
      <c r="F27" s="20">
        <v>0</v>
      </c>
      <c r="G27" s="20">
        <v>0</v>
      </c>
      <c r="H27" s="20">
        <v>4</v>
      </c>
      <c r="I27" s="20">
        <v>0</v>
      </c>
      <c r="J27" s="20">
        <v>1</v>
      </c>
      <c r="K27" s="20">
        <v>1</v>
      </c>
      <c r="L27" s="20">
        <v>0</v>
      </c>
      <c r="M27" s="20">
        <v>1</v>
      </c>
      <c r="N27" s="20">
        <v>1</v>
      </c>
      <c r="O27" s="20">
        <v>0</v>
      </c>
      <c r="P27" s="20">
        <v>7</v>
      </c>
      <c r="Q27" s="20">
        <v>4</v>
      </c>
      <c r="R27" s="20">
        <v>0</v>
      </c>
      <c r="S27" s="58"/>
      <c r="T27" s="56"/>
      <c r="U27" s="18">
        <v>58.9</v>
      </c>
      <c r="V27" s="28">
        <v>11.8</v>
      </c>
      <c r="W27" s="28">
        <v>0</v>
      </c>
      <c r="X27" s="28">
        <v>0</v>
      </c>
      <c r="Y27" s="28">
        <v>0</v>
      </c>
      <c r="Z27" s="28">
        <v>0</v>
      </c>
      <c r="AA27" s="18">
        <f>U27+V27+W27+X27+Y27+Z27</f>
        <v>70.7</v>
      </c>
      <c r="AB27" s="45">
        <v>2022</v>
      </c>
      <c r="AC27" s="14"/>
    </row>
    <row r="28" spans="1:29" ht="19.5" customHeight="1" x14ac:dyDescent="0.35">
      <c r="A28" s="44"/>
      <c r="B28" s="40">
        <v>0</v>
      </c>
      <c r="C28" s="20">
        <v>1</v>
      </c>
      <c r="D28" s="20">
        <v>1</v>
      </c>
      <c r="E28" s="20">
        <v>1</v>
      </c>
      <c r="F28" s="20">
        <v>0</v>
      </c>
      <c r="G28" s="20">
        <v>0</v>
      </c>
      <c r="H28" s="20">
        <v>4</v>
      </c>
      <c r="I28" s="20">
        <v>0</v>
      </c>
      <c r="J28" s="20">
        <v>1</v>
      </c>
      <c r="K28" s="20">
        <v>1</v>
      </c>
      <c r="L28" s="20">
        <v>0</v>
      </c>
      <c r="M28" s="20">
        <v>1</v>
      </c>
      <c r="N28" s="20">
        <v>1</v>
      </c>
      <c r="O28" s="20">
        <v>0</v>
      </c>
      <c r="P28" s="20">
        <v>7</v>
      </c>
      <c r="Q28" s="20">
        <v>5</v>
      </c>
      <c r="R28" s="20">
        <v>0</v>
      </c>
      <c r="S28" s="58"/>
      <c r="T28" s="56"/>
      <c r="U28" s="18">
        <v>3.3</v>
      </c>
      <c r="V28" s="28">
        <v>1</v>
      </c>
      <c r="W28" s="28">
        <v>0</v>
      </c>
      <c r="X28" s="28">
        <v>0</v>
      </c>
      <c r="Y28" s="28">
        <v>0</v>
      </c>
      <c r="Z28" s="28">
        <v>0</v>
      </c>
      <c r="AA28" s="18">
        <f>U28+V28+W28+X28+Y28+Z28</f>
        <v>4.3</v>
      </c>
      <c r="AB28" s="45">
        <v>2022</v>
      </c>
      <c r="AC28" s="14"/>
    </row>
    <row r="29" spans="1:29" ht="37.5" x14ac:dyDescent="0.35">
      <c r="A29" s="44"/>
      <c r="B29" s="4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52" t="s">
        <v>141</v>
      </c>
      <c r="T29" s="45" t="s">
        <v>28</v>
      </c>
      <c r="U29" s="45">
        <v>81</v>
      </c>
      <c r="V29" s="45">
        <v>82</v>
      </c>
      <c r="W29" s="45">
        <v>82</v>
      </c>
      <c r="X29" s="45">
        <v>82</v>
      </c>
      <c r="Y29" s="45">
        <v>82</v>
      </c>
      <c r="Z29" s="45">
        <v>82</v>
      </c>
      <c r="AA29" s="45">
        <v>82</v>
      </c>
      <c r="AB29" s="45">
        <v>2026</v>
      </c>
      <c r="AC29" s="14"/>
    </row>
    <row r="30" spans="1:29" ht="25.5" customHeight="1" x14ac:dyDescent="0.35">
      <c r="A30" s="44"/>
      <c r="B30" s="4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49" t="s">
        <v>29</v>
      </c>
      <c r="T30" s="45" t="s">
        <v>28</v>
      </c>
      <c r="U30" s="45">
        <v>17</v>
      </c>
      <c r="V30" s="45">
        <v>16</v>
      </c>
      <c r="W30" s="45">
        <v>16</v>
      </c>
      <c r="X30" s="45">
        <v>16</v>
      </c>
      <c r="Y30" s="45">
        <v>16</v>
      </c>
      <c r="Z30" s="45">
        <v>16</v>
      </c>
      <c r="AA30" s="45">
        <v>16</v>
      </c>
      <c r="AB30" s="45">
        <v>2026</v>
      </c>
      <c r="AC30" s="14"/>
    </row>
    <row r="31" spans="1:29" ht="57" customHeight="1" x14ac:dyDescent="0.35">
      <c r="A31" s="44"/>
      <c r="B31" s="4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52" t="s">
        <v>142</v>
      </c>
      <c r="T31" s="45" t="s">
        <v>30</v>
      </c>
      <c r="U31" s="45">
        <v>1</v>
      </c>
      <c r="V31" s="45">
        <v>1</v>
      </c>
      <c r="W31" s="45">
        <v>1</v>
      </c>
      <c r="X31" s="45">
        <v>1</v>
      </c>
      <c r="Y31" s="45">
        <v>1</v>
      </c>
      <c r="Z31" s="45">
        <v>1</v>
      </c>
      <c r="AA31" s="45">
        <v>1</v>
      </c>
      <c r="AB31" s="45">
        <v>2026</v>
      </c>
      <c r="AC31" s="14"/>
    </row>
    <row r="32" spans="1:29" ht="56.25" x14ac:dyDescent="0.35">
      <c r="A32" s="44"/>
      <c r="B32" s="4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49" t="s">
        <v>31</v>
      </c>
      <c r="T32" s="45" t="s">
        <v>28</v>
      </c>
      <c r="U32" s="45">
        <v>81</v>
      </c>
      <c r="V32" s="45">
        <v>82</v>
      </c>
      <c r="W32" s="45">
        <v>82</v>
      </c>
      <c r="X32" s="45">
        <v>82</v>
      </c>
      <c r="Y32" s="45">
        <v>82</v>
      </c>
      <c r="Z32" s="45">
        <v>82</v>
      </c>
      <c r="AA32" s="45">
        <v>82</v>
      </c>
      <c r="AB32" s="45">
        <v>2026</v>
      </c>
      <c r="AC32" s="14"/>
    </row>
    <row r="33" spans="1:29" ht="56.25" x14ac:dyDescent="0.35">
      <c r="A33" s="44"/>
      <c r="B33" s="40">
        <v>0</v>
      </c>
      <c r="C33" s="20">
        <v>1</v>
      </c>
      <c r="D33" s="20">
        <v>1</v>
      </c>
      <c r="E33" s="20">
        <v>0</v>
      </c>
      <c r="F33" s="20">
        <v>7</v>
      </c>
      <c r="G33" s="20">
        <v>0</v>
      </c>
      <c r="H33" s="20">
        <v>1</v>
      </c>
      <c r="I33" s="20">
        <v>0</v>
      </c>
      <c r="J33" s="20">
        <v>1</v>
      </c>
      <c r="K33" s="20">
        <v>1</v>
      </c>
      <c r="L33" s="20">
        <v>0</v>
      </c>
      <c r="M33" s="20">
        <v>1</v>
      </c>
      <c r="N33" s="20">
        <v>9</v>
      </c>
      <c r="O33" s="20">
        <v>9</v>
      </c>
      <c r="P33" s="20">
        <v>9</v>
      </c>
      <c r="Q33" s="20">
        <v>9</v>
      </c>
      <c r="R33" s="20">
        <v>9</v>
      </c>
      <c r="S33" s="49" t="s">
        <v>187</v>
      </c>
      <c r="T33" s="48" t="s">
        <v>13</v>
      </c>
      <c r="U33" s="10">
        <v>0</v>
      </c>
      <c r="V33" s="18">
        <v>4854</v>
      </c>
      <c r="W33" s="18">
        <v>6692.6</v>
      </c>
      <c r="X33" s="18">
        <v>6692.6</v>
      </c>
      <c r="Y33" s="18">
        <v>6692.6</v>
      </c>
      <c r="Z33" s="18">
        <v>6692.6</v>
      </c>
      <c r="AA33" s="18">
        <f>U33+V33+W33+X33+Y33+Z33</f>
        <v>31624.400000000001</v>
      </c>
      <c r="AB33" s="45">
        <v>2026</v>
      </c>
      <c r="AC33" s="14"/>
    </row>
    <row r="34" spans="1:29" ht="42" customHeight="1" x14ac:dyDescent="0.35">
      <c r="A34" s="44"/>
      <c r="B34" s="4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52" t="s">
        <v>202</v>
      </c>
      <c r="T34" s="45" t="s">
        <v>28</v>
      </c>
      <c r="U34" s="45">
        <v>0</v>
      </c>
      <c r="V34" s="27">
        <v>19</v>
      </c>
      <c r="W34" s="45">
        <v>19</v>
      </c>
      <c r="X34" s="45">
        <v>19</v>
      </c>
      <c r="Y34" s="45">
        <v>19</v>
      </c>
      <c r="Z34" s="45">
        <v>19</v>
      </c>
      <c r="AA34" s="27">
        <f>U34+V34+W34+X34+Y34+Z34</f>
        <v>95</v>
      </c>
      <c r="AB34" s="45">
        <v>2026</v>
      </c>
      <c r="AC34" s="14"/>
    </row>
    <row r="35" spans="1:29" ht="45" customHeight="1" x14ac:dyDescent="0.35">
      <c r="A35" s="44"/>
      <c r="B35" s="40">
        <v>0</v>
      </c>
      <c r="C35" s="20">
        <v>1</v>
      </c>
      <c r="D35" s="20">
        <v>1</v>
      </c>
      <c r="E35" s="20">
        <v>0</v>
      </c>
      <c r="F35" s="20">
        <v>7</v>
      </c>
      <c r="G35" s="20">
        <v>0</v>
      </c>
      <c r="H35" s="20">
        <v>1</v>
      </c>
      <c r="I35" s="20">
        <v>0</v>
      </c>
      <c r="J35" s="20">
        <v>1</v>
      </c>
      <c r="K35" s="20">
        <v>1</v>
      </c>
      <c r="L35" s="20">
        <v>0</v>
      </c>
      <c r="M35" s="20">
        <v>2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1" t="s">
        <v>145</v>
      </c>
      <c r="T35" s="45" t="s">
        <v>13</v>
      </c>
      <c r="U35" s="22">
        <f>U37+U45+U47+U39+U38</f>
        <v>26112.5</v>
      </c>
      <c r="V35" s="22">
        <f t="shared" ref="V35:AA35" si="3">V37+V45+V47+V39+V38+V40+V41</f>
        <v>52753.799999999996</v>
      </c>
      <c r="W35" s="22">
        <f t="shared" si="3"/>
        <v>11991.8</v>
      </c>
      <c r="X35" s="22">
        <f t="shared" si="3"/>
        <v>6016.9</v>
      </c>
      <c r="Y35" s="22">
        <f t="shared" si="3"/>
        <v>6016.9</v>
      </c>
      <c r="Z35" s="22">
        <f t="shared" si="3"/>
        <v>6016.9</v>
      </c>
      <c r="AA35" s="22">
        <f t="shared" si="3"/>
        <v>108908.8</v>
      </c>
      <c r="AB35" s="9">
        <v>2026</v>
      </c>
      <c r="AC35" s="14"/>
    </row>
    <row r="36" spans="1:29" ht="37.5" x14ac:dyDescent="0.35">
      <c r="A36" s="44"/>
      <c r="B36" s="4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49" t="s">
        <v>32</v>
      </c>
      <c r="T36" s="45" t="s">
        <v>28</v>
      </c>
      <c r="U36" s="45">
        <v>60</v>
      </c>
      <c r="V36" s="45">
        <v>66</v>
      </c>
      <c r="W36" s="45">
        <v>67</v>
      </c>
      <c r="X36" s="45">
        <v>1</v>
      </c>
      <c r="Y36" s="45">
        <v>1</v>
      </c>
      <c r="Z36" s="45">
        <v>0</v>
      </c>
      <c r="AA36" s="45">
        <f>SUM(U36:Z36)</f>
        <v>195</v>
      </c>
      <c r="AB36" s="45">
        <v>2026</v>
      </c>
      <c r="AC36" s="14"/>
    </row>
    <row r="37" spans="1:29" ht="21.75" customHeight="1" x14ac:dyDescent="0.35">
      <c r="A37" s="44"/>
      <c r="B37" s="40">
        <v>0</v>
      </c>
      <c r="C37" s="20">
        <v>1</v>
      </c>
      <c r="D37" s="20">
        <v>1</v>
      </c>
      <c r="E37" s="20">
        <v>0</v>
      </c>
      <c r="F37" s="20">
        <v>7</v>
      </c>
      <c r="G37" s="20">
        <v>0</v>
      </c>
      <c r="H37" s="20">
        <v>1</v>
      </c>
      <c r="I37" s="20">
        <v>0</v>
      </c>
      <c r="J37" s="20">
        <v>1</v>
      </c>
      <c r="K37" s="20">
        <v>1</v>
      </c>
      <c r="L37" s="20">
        <v>0</v>
      </c>
      <c r="M37" s="20">
        <v>2</v>
      </c>
      <c r="N37" s="20">
        <v>9</v>
      </c>
      <c r="O37" s="20">
        <v>9</v>
      </c>
      <c r="P37" s="20">
        <v>9</v>
      </c>
      <c r="Q37" s="20">
        <v>9</v>
      </c>
      <c r="R37" s="20">
        <v>9</v>
      </c>
      <c r="S37" s="71" t="s">
        <v>212</v>
      </c>
      <c r="T37" s="56" t="s">
        <v>13</v>
      </c>
      <c r="U37" s="18">
        <v>6809.6</v>
      </c>
      <c r="V37" s="18">
        <v>2294.4</v>
      </c>
      <c r="W37" s="18">
        <v>0</v>
      </c>
      <c r="X37" s="18">
        <v>6016.9</v>
      </c>
      <c r="Y37" s="18">
        <v>6016.9</v>
      </c>
      <c r="Z37" s="18">
        <v>6016.9</v>
      </c>
      <c r="AA37" s="18">
        <f>U37+V37+W37+X37+Y37+Z37</f>
        <v>27154.699999999997</v>
      </c>
      <c r="AB37" s="45">
        <v>2026</v>
      </c>
      <c r="AC37" s="14"/>
    </row>
    <row r="38" spans="1:29" ht="24" customHeight="1" x14ac:dyDescent="0.35">
      <c r="A38" s="44"/>
      <c r="B38" s="40">
        <v>0</v>
      </c>
      <c r="C38" s="20">
        <v>1</v>
      </c>
      <c r="D38" s="20">
        <v>1</v>
      </c>
      <c r="E38" s="20">
        <v>0</v>
      </c>
      <c r="F38" s="20">
        <v>7</v>
      </c>
      <c r="G38" s="20">
        <v>0</v>
      </c>
      <c r="H38" s="20">
        <v>1</v>
      </c>
      <c r="I38" s="20">
        <v>0</v>
      </c>
      <c r="J38" s="20">
        <v>1</v>
      </c>
      <c r="K38" s="20">
        <v>1</v>
      </c>
      <c r="L38" s="20">
        <v>0</v>
      </c>
      <c r="M38" s="20">
        <v>2</v>
      </c>
      <c r="N38" s="20" t="s">
        <v>39</v>
      </c>
      <c r="O38" s="20">
        <v>1</v>
      </c>
      <c r="P38" s="20">
        <v>0</v>
      </c>
      <c r="Q38" s="20">
        <v>4</v>
      </c>
      <c r="R38" s="20">
        <v>0</v>
      </c>
      <c r="S38" s="71"/>
      <c r="T38" s="56"/>
      <c r="U38" s="18">
        <v>1493</v>
      </c>
      <c r="V38" s="18">
        <v>7116.2</v>
      </c>
      <c r="W38" s="18">
        <v>1493.8</v>
      </c>
      <c r="X38" s="18">
        <v>0</v>
      </c>
      <c r="Y38" s="18">
        <v>0</v>
      </c>
      <c r="Z38" s="18">
        <v>0</v>
      </c>
      <c r="AA38" s="18">
        <f>U38+V38+W38+X38+Y38+Z38</f>
        <v>10103</v>
      </c>
      <c r="AB38" s="45">
        <v>2023</v>
      </c>
      <c r="AC38" s="14"/>
    </row>
    <row r="39" spans="1:29" ht="22.5" customHeight="1" x14ac:dyDescent="0.35">
      <c r="A39" s="44"/>
      <c r="B39" s="40">
        <v>0</v>
      </c>
      <c r="C39" s="20">
        <v>1</v>
      </c>
      <c r="D39" s="20">
        <v>1</v>
      </c>
      <c r="E39" s="20">
        <v>0</v>
      </c>
      <c r="F39" s="20">
        <v>7</v>
      </c>
      <c r="G39" s="20">
        <v>0</v>
      </c>
      <c r="H39" s="20">
        <v>1</v>
      </c>
      <c r="I39" s="20">
        <v>0</v>
      </c>
      <c r="J39" s="20">
        <v>1</v>
      </c>
      <c r="K39" s="20">
        <v>1</v>
      </c>
      <c r="L39" s="20">
        <v>0</v>
      </c>
      <c r="M39" s="20">
        <v>2</v>
      </c>
      <c r="N39" s="20">
        <v>1</v>
      </c>
      <c r="O39" s="20">
        <v>1</v>
      </c>
      <c r="P39" s="20">
        <v>0</v>
      </c>
      <c r="Q39" s="20">
        <v>4</v>
      </c>
      <c r="R39" s="20">
        <v>0</v>
      </c>
      <c r="S39" s="71"/>
      <c r="T39" s="56"/>
      <c r="U39" s="28">
        <v>10847.6</v>
      </c>
      <c r="V39" s="28">
        <v>5532.9</v>
      </c>
      <c r="W39" s="18">
        <v>5975</v>
      </c>
      <c r="X39" s="18">
        <v>0</v>
      </c>
      <c r="Y39" s="18">
        <v>0</v>
      </c>
      <c r="Z39" s="18">
        <v>0</v>
      </c>
      <c r="AA39" s="18">
        <f>U39+V39+W39+X39+Y39+Z39</f>
        <v>22355.5</v>
      </c>
      <c r="AB39" s="45">
        <v>2023</v>
      </c>
      <c r="AC39" s="14"/>
    </row>
    <row r="40" spans="1:29" ht="22.5" customHeight="1" x14ac:dyDescent="0.35">
      <c r="A40" s="44"/>
      <c r="B40" s="40">
        <v>0</v>
      </c>
      <c r="C40" s="20">
        <v>1</v>
      </c>
      <c r="D40" s="20">
        <v>1</v>
      </c>
      <c r="E40" s="20">
        <v>0</v>
      </c>
      <c r="F40" s="20">
        <v>7</v>
      </c>
      <c r="G40" s="20">
        <v>0</v>
      </c>
      <c r="H40" s="20">
        <v>1</v>
      </c>
      <c r="I40" s="20">
        <v>0</v>
      </c>
      <c r="J40" s="20">
        <v>1</v>
      </c>
      <c r="K40" s="20">
        <v>1</v>
      </c>
      <c r="L40" s="20">
        <v>0</v>
      </c>
      <c r="M40" s="20">
        <v>2</v>
      </c>
      <c r="N40" s="20" t="s">
        <v>39</v>
      </c>
      <c r="O40" s="20">
        <v>1</v>
      </c>
      <c r="P40" s="20">
        <v>3</v>
      </c>
      <c r="Q40" s="20">
        <v>5</v>
      </c>
      <c r="R40" s="20">
        <v>0</v>
      </c>
      <c r="S40" s="71"/>
      <c r="T40" s="56"/>
      <c r="U40" s="28">
        <v>0</v>
      </c>
      <c r="V40" s="28">
        <v>340</v>
      </c>
      <c r="W40" s="18">
        <v>0</v>
      </c>
      <c r="X40" s="18">
        <v>0</v>
      </c>
      <c r="Y40" s="18">
        <v>0</v>
      </c>
      <c r="Z40" s="18">
        <v>0</v>
      </c>
      <c r="AA40" s="18">
        <f>U40+V40+W40+X40+Y40+Z40</f>
        <v>340</v>
      </c>
      <c r="AB40" s="45">
        <v>2022</v>
      </c>
      <c r="AC40" s="14"/>
    </row>
    <row r="41" spans="1:29" ht="22.5" customHeight="1" x14ac:dyDescent="0.35">
      <c r="A41" s="44"/>
      <c r="B41" s="40">
        <v>0</v>
      </c>
      <c r="C41" s="20">
        <v>1</v>
      </c>
      <c r="D41" s="20">
        <v>1</v>
      </c>
      <c r="E41" s="20">
        <v>0</v>
      </c>
      <c r="F41" s="20">
        <v>7</v>
      </c>
      <c r="G41" s="20">
        <v>0</v>
      </c>
      <c r="H41" s="20">
        <v>1</v>
      </c>
      <c r="I41" s="20">
        <v>0</v>
      </c>
      <c r="J41" s="20">
        <v>1</v>
      </c>
      <c r="K41" s="20">
        <v>1</v>
      </c>
      <c r="L41" s="20">
        <v>0</v>
      </c>
      <c r="M41" s="20">
        <v>2</v>
      </c>
      <c r="N41" s="20">
        <v>1</v>
      </c>
      <c r="O41" s="20">
        <v>1</v>
      </c>
      <c r="P41" s="20">
        <v>3</v>
      </c>
      <c r="Q41" s="20">
        <v>5</v>
      </c>
      <c r="R41" s="20">
        <v>0</v>
      </c>
      <c r="S41" s="71"/>
      <c r="T41" s="56"/>
      <c r="U41" s="28">
        <v>0</v>
      </c>
      <c r="V41" s="28">
        <v>33585.199999999997</v>
      </c>
      <c r="W41" s="18">
        <v>0</v>
      </c>
      <c r="X41" s="18">
        <v>0</v>
      </c>
      <c r="Y41" s="18">
        <v>0</v>
      </c>
      <c r="Z41" s="18">
        <v>0</v>
      </c>
      <c r="AA41" s="18">
        <f>U41+V41+W41+X41+Y41+Z41</f>
        <v>33585.199999999997</v>
      </c>
      <c r="AB41" s="45">
        <v>2022</v>
      </c>
      <c r="AC41" s="14"/>
    </row>
    <row r="42" spans="1:29" ht="60.75" customHeight="1" x14ac:dyDescent="0.35">
      <c r="A42" s="44"/>
      <c r="B42" s="4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49" t="s">
        <v>162</v>
      </c>
      <c r="T42" s="45" t="s">
        <v>28</v>
      </c>
      <c r="U42" s="45">
        <v>17</v>
      </c>
      <c r="V42" s="45">
        <v>3</v>
      </c>
      <c r="W42" s="45">
        <v>1</v>
      </c>
      <c r="X42" s="45">
        <v>1</v>
      </c>
      <c r="Y42" s="45">
        <v>1</v>
      </c>
      <c r="Z42" s="45">
        <v>1</v>
      </c>
      <c r="AA42" s="27">
        <f t="shared" ref="AA42:AA46" si="4">U42+V42+W42+X42+Y42+Z42</f>
        <v>24</v>
      </c>
      <c r="AB42" s="45">
        <v>2026</v>
      </c>
      <c r="AC42" s="14"/>
    </row>
    <row r="43" spans="1:29" ht="36.75" customHeight="1" x14ac:dyDescent="0.35">
      <c r="A43" s="44"/>
      <c r="B43" s="4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49" t="s">
        <v>198</v>
      </c>
      <c r="T43" s="45" t="s">
        <v>28</v>
      </c>
      <c r="U43" s="45">
        <v>0</v>
      </c>
      <c r="V43" s="45">
        <v>34</v>
      </c>
      <c r="W43" s="45">
        <v>0</v>
      </c>
      <c r="X43" s="45">
        <v>0</v>
      </c>
      <c r="Y43" s="45">
        <v>0</v>
      </c>
      <c r="Z43" s="45">
        <v>0</v>
      </c>
      <c r="AA43" s="27">
        <f t="shared" si="4"/>
        <v>34</v>
      </c>
      <c r="AB43" s="45">
        <v>2022</v>
      </c>
      <c r="AC43" s="14"/>
    </row>
    <row r="44" spans="1:29" ht="55.5" customHeight="1" x14ac:dyDescent="0.35">
      <c r="A44" s="44"/>
      <c r="B44" s="4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49" t="s">
        <v>213</v>
      </c>
      <c r="T44" s="45" t="s">
        <v>28</v>
      </c>
      <c r="U44" s="45">
        <v>0</v>
      </c>
      <c r="V44" s="45">
        <v>2</v>
      </c>
      <c r="W44" s="45">
        <v>0</v>
      </c>
      <c r="X44" s="45">
        <v>0</v>
      </c>
      <c r="Y44" s="45">
        <v>0</v>
      </c>
      <c r="Z44" s="45">
        <v>0</v>
      </c>
      <c r="AA44" s="27">
        <f t="shared" si="4"/>
        <v>2</v>
      </c>
      <c r="AB44" s="45">
        <v>2022</v>
      </c>
      <c r="AC44" s="14"/>
    </row>
    <row r="45" spans="1:29" ht="36.75" customHeight="1" x14ac:dyDescent="0.35">
      <c r="A45" s="44"/>
      <c r="B45" s="40">
        <v>0</v>
      </c>
      <c r="C45" s="20">
        <v>1</v>
      </c>
      <c r="D45" s="20">
        <v>1</v>
      </c>
      <c r="E45" s="20">
        <v>0</v>
      </c>
      <c r="F45" s="20">
        <v>7</v>
      </c>
      <c r="G45" s="20">
        <v>0</v>
      </c>
      <c r="H45" s="20">
        <v>1</v>
      </c>
      <c r="I45" s="20">
        <v>0</v>
      </c>
      <c r="J45" s="20">
        <v>1</v>
      </c>
      <c r="K45" s="20">
        <v>1</v>
      </c>
      <c r="L45" s="20">
        <v>0</v>
      </c>
      <c r="M45" s="20">
        <v>2</v>
      </c>
      <c r="N45" s="20">
        <v>9</v>
      </c>
      <c r="O45" s="20">
        <v>9</v>
      </c>
      <c r="P45" s="20">
        <v>9</v>
      </c>
      <c r="Q45" s="20">
        <v>9</v>
      </c>
      <c r="R45" s="20">
        <v>9</v>
      </c>
      <c r="S45" s="49" t="s">
        <v>143</v>
      </c>
      <c r="T45" s="45" t="s">
        <v>13</v>
      </c>
      <c r="U45" s="18">
        <v>1621.4</v>
      </c>
      <c r="V45" s="18">
        <v>0</v>
      </c>
      <c r="W45" s="18">
        <v>0</v>
      </c>
      <c r="X45" s="18">
        <v>0</v>
      </c>
      <c r="Y45" s="18">
        <v>0</v>
      </c>
      <c r="Z45" s="18">
        <v>0</v>
      </c>
      <c r="AA45" s="18">
        <f>U45+V45+W45+X45+Y45+Z45</f>
        <v>1621.4</v>
      </c>
      <c r="AB45" s="45">
        <v>2021</v>
      </c>
      <c r="AC45" s="14"/>
    </row>
    <row r="46" spans="1:29" ht="42" customHeight="1" x14ac:dyDescent="0.35">
      <c r="A46" s="44"/>
      <c r="B46" s="4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49" t="s">
        <v>135</v>
      </c>
      <c r="T46" s="45" t="s">
        <v>28</v>
      </c>
      <c r="U46" s="45">
        <v>2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27">
        <f t="shared" si="4"/>
        <v>2</v>
      </c>
      <c r="AB46" s="45">
        <v>2021</v>
      </c>
      <c r="AC46" s="14"/>
    </row>
    <row r="47" spans="1:29" ht="60.75" customHeight="1" x14ac:dyDescent="0.35">
      <c r="A47" s="44"/>
      <c r="B47" s="40">
        <v>0</v>
      </c>
      <c r="C47" s="20">
        <v>1</v>
      </c>
      <c r="D47" s="20">
        <v>1</v>
      </c>
      <c r="E47" s="20">
        <v>0</v>
      </c>
      <c r="F47" s="20">
        <v>7</v>
      </c>
      <c r="G47" s="20">
        <v>0</v>
      </c>
      <c r="H47" s="20">
        <v>1</v>
      </c>
      <c r="I47" s="20">
        <v>0</v>
      </c>
      <c r="J47" s="20">
        <v>1</v>
      </c>
      <c r="K47" s="20">
        <v>1</v>
      </c>
      <c r="L47" s="20">
        <v>0</v>
      </c>
      <c r="M47" s="20">
        <v>2</v>
      </c>
      <c r="N47" s="20">
        <v>9</v>
      </c>
      <c r="O47" s="20">
        <v>9</v>
      </c>
      <c r="P47" s="20">
        <v>9</v>
      </c>
      <c r="Q47" s="20">
        <v>9</v>
      </c>
      <c r="R47" s="20">
        <v>9</v>
      </c>
      <c r="S47" s="49" t="s">
        <v>144</v>
      </c>
      <c r="T47" s="45" t="s">
        <v>33</v>
      </c>
      <c r="U47" s="18">
        <v>5340.9</v>
      </c>
      <c r="V47" s="18">
        <v>3885.1</v>
      </c>
      <c r="W47" s="18">
        <v>4523</v>
      </c>
      <c r="X47" s="18">
        <v>0</v>
      </c>
      <c r="Y47" s="18">
        <v>0</v>
      </c>
      <c r="Z47" s="18">
        <v>0</v>
      </c>
      <c r="AA47" s="18">
        <f>U47+V47+W47+X47+Y47+Z47</f>
        <v>13749</v>
      </c>
      <c r="AB47" s="45">
        <v>2023</v>
      </c>
      <c r="AC47" s="14"/>
    </row>
    <row r="48" spans="1:29" ht="54" customHeight="1" x14ac:dyDescent="0.35">
      <c r="A48" s="44"/>
      <c r="B48" s="4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49" t="s">
        <v>34</v>
      </c>
      <c r="T48" s="45" t="s">
        <v>28</v>
      </c>
      <c r="U48" s="45">
        <v>54</v>
      </c>
      <c r="V48" s="45">
        <v>50</v>
      </c>
      <c r="W48" s="45">
        <v>66</v>
      </c>
      <c r="X48" s="45">
        <v>0</v>
      </c>
      <c r="Y48" s="45">
        <v>0</v>
      </c>
      <c r="Z48" s="45">
        <v>0</v>
      </c>
      <c r="AA48" s="45">
        <f>SUM(U48:Z48)</f>
        <v>170</v>
      </c>
      <c r="AB48" s="45">
        <v>2023</v>
      </c>
      <c r="AC48" s="14"/>
    </row>
    <row r="49" spans="1:29" ht="77.25" customHeight="1" x14ac:dyDescent="0.35">
      <c r="A49" s="44"/>
      <c r="B49" s="40">
        <v>0</v>
      </c>
      <c r="C49" s="20">
        <v>1</v>
      </c>
      <c r="D49" s="20">
        <v>1</v>
      </c>
      <c r="E49" s="20">
        <v>1</v>
      </c>
      <c r="F49" s="20">
        <v>0</v>
      </c>
      <c r="G49" s="20">
        <v>0</v>
      </c>
      <c r="H49" s="20">
        <v>4</v>
      </c>
      <c r="I49" s="20">
        <v>0</v>
      </c>
      <c r="J49" s="20">
        <v>1</v>
      </c>
      <c r="K49" s="20">
        <v>1</v>
      </c>
      <c r="L49" s="20">
        <v>0</v>
      </c>
      <c r="M49" s="20">
        <v>3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1" t="s">
        <v>146</v>
      </c>
      <c r="T49" s="45" t="s">
        <v>13</v>
      </c>
      <c r="U49" s="22">
        <f t="shared" ref="U49:AA49" si="5">U52+U53</f>
        <v>125193.7</v>
      </c>
      <c r="V49" s="22">
        <f t="shared" si="5"/>
        <v>140158.6</v>
      </c>
      <c r="W49" s="22">
        <f t="shared" si="5"/>
        <v>141463.5</v>
      </c>
      <c r="X49" s="22">
        <f t="shared" si="5"/>
        <v>141463.5</v>
      </c>
      <c r="Y49" s="22">
        <f t="shared" si="5"/>
        <v>141463.5</v>
      </c>
      <c r="Z49" s="22">
        <f t="shared" si="5"/>
        <v>141463.5</v>
      </c>
      <c r="AA49" s="22">
        <f t="shared" si="5"/>
        <v>831206.3</v>
      </c>
      <c r="AB49" s="9">
        <v>2026</v>
      </c>
      <c r="AC49" s="14"/>
    </row>
    <row r="50" spans="1:29" ht="56.25" x14ac:dyDescent="0.35">
      <c r="A50" s="44"/>
      <c r="B50" s="4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52" t="s">
        <v>147</v>
      </c>
      <c r="T50" s="45" t="s">
        <v>28</v>
      </c>
      <c r="U50" s="45">
        <v>81</v>
      </c>
      <c r="V50" s="45">
        <v>82</v>
      </c>
      <c r="W50" s="45">
        <v>82</v>
      </c>
      <c r="X50" s="45">
        <v>82</v>
      </c>
      <c r="Y50" s="45">
        <v>82</v>
      </c>
      <c r="Z50" s="45">
        <v>82</v>
      </c>
      <c r="AA50" s="45">
        <v>82</v>
      </c>
      <c r="AB50" s="45" t="s">
        <v>35</v>
      </c>
      <c r="AC50" s="14"/>
    </row>
    <row r="51" spans="1:29" ht="39" customHeight="1" x14ac:dyDescent="0.35">
      <c r="A51" s="44"/>
      <c r="B51" s="4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49" t="s">
        <v>148</v>
      </c>
      <c r="T51" s="45" t="s">
        <v>28</v>
      </c>
      <c r="U51" s="45">
        <v>17</v>
      </c>
      <c r="V51" s="45">
        <v>16</v>
      </c>
      <c r="W51" s="45">
        <v>16</v>
      </c>
      <c r="X51" s="45">
        <v>16</v>
      </c>
      <c r="Y51" s="45">
        <v>16</v>
      </c>
      <c r="Z51" s="45">
        <v>16</v>
      </c>
      <c r="AA51" s="45">
        <v>16</v>
      </c>
      <c r="AB51" s="45" t="s">
        <v>35</v>
      </c>
      <c r="AC51" s="14"/>
    </row>
    <row r="52" spans="1:29" ht="33.75" customHeight="1" x14ac:dyDescent="0.35">
      <c r="A52" s="44"/>
      <c r="B52" s="40">
        <v>0</v>
      </c>
      <c r="C52" s="20">
        <v>1</v>
      </c>
      <c r="D52" s="20">
        <v>1</v>
      </c>
      <c r="E52" s="20">
        <v>1</v>
      </c>
      <c r="F52" s="20">
        <v>0</v>
      </c>
      <c r="G52" s="20">
        <v>0</v>
      </c>
      <c r="H52" s="20">
        <v>4</v>
      </c>
      <c r="I52" s="20">
        <v>0</v>
      </c>
      <c r="J52" s="20">
        <v>1</v>
      </c>
      <c r="K52" s="20">
        <v>1</v>
      </c>
      <c r="L52" s="20">
        <v>0</v>
      </c>
      <c r="M52" s="20">
        <v>3</v>
      </c>
      <c r="N52" s="20">
        <v>1</v>
      </c>
      <c r="O52" s="20">
        <v>0</v>
      </c>
      <c r="P52" s="20">
        <v>5</v>
      </c>
      <c r="Q52" s="20">
        <v>0</v>
      </c>
      <c r="R52" s="20">
        <v>0</v>
      </c>
      <c r="S52" s="70" t="s">
        <v>149</v>
      </c>
      <c r="T52" s="56" t="s">
        <v>13</v>
      </c>
      <c r="U52" s="18">
        <v>116006.5</v>
      </c>
      <c r="V52" s="18">
        <v>126326.39999999999</v>
      </c>
      <c r="W52" s="18">
        <v>126326.39999999999</v>
      </c>
      <c r="X52" s="18">
        <v>126326.39999999999</v>
      </c>
      <c r="Y52" s="18">
        <v>126326.39999999999</v>
      </c>
      <c r="Z52" s="18">
        <v>126326.39999999999</v>
      </c>
      <c r="AA52" s="18">
        <f>U52+V52+W52+X52+Y52+Z52</f>
        <v>747638.5</v>
      </c>
      <c r="AB52" s="45" t="s">
        <v>35</v>
      </c>
      <c r="AC52" s="14"/>
    </row>
    <row r="53" spans="1:29" ht="41.25" customHeight="1" x14ac:dyDescent="0.35">
      <c r="A53" s="44"/>
      <c r="B53" s="40">
        <v>0</v>
      </c>
      <c r="C53" s="20">
        <v>1</v>
      </c>
      <c r="D53" s="20">
        <v>1</v>
      </c>
      <c r="E53" s="20">
        <v>1</v>
      </c>
      <c r="F53" s="20">
        <v>0</v>
      </c>
      <c r="G53" s="20">
        <v>0</v>
      </c>
      <c r="H53" s="20">
        <v>4</v>
      </c>
      <c r="I53" s="20">
        <v>0</v>
      </c>
      <c r="J53" s="20">
        <v>1</v>
      </c>
      <c r="K53" s="20">
        <v>1</v>
      </c>
      <c r="L53" s="20">
        <v>0</v>
      </c>
      <c r="M53" s="20">
        <v>3</v>
      </c>
      <c r="N53" s="20">
        <v>9</v>
      </c>
      <c r="O53" s="20">
        <v>9</v>
      </c>
      <c r="P53" s="20">
        <v>9</v>
      </c>
      <c r="Q53" s="20">
        <v>9</v>
      </c>
      <c r="R53" s="20">
        <v>9</v>
      </c>
      <c r="S53" s="70"/>
      <c r="T53" s="56"/>
      <c r="U53" s="18">
        <v>9187.2000000000007</v>
      </c>
      <c r="V53" s="18">
        <v>13832.2</v>
      </c>
      <c r="W53" s="18">
        <v>15137.1</v>
      </c>
      <c r="X53" s="18">
        <v>15137.1</v>
      </c>
      <c r="Y53" s="18">
        <v>15137.1</v>
      </c>
      <c r="Z53" s="18">
        <v>15137.1</v>
      </c>
      <c r="AA53" s="18">
        <f>U53+V53+W53+X53+Y53+Z53</f>
        <v>83567.8</v>
      </c>
      <c r="AB53" s="45">
        <v>2022</v>
      </c>
      <c r="AC53" s="14"/>
    </row>
    <row r="54" spans="1:29" ht="56.25" x14ac:dyDescent="0.35">
      <c r="A54" s="44"/>
      <c r="B54" s="4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52" t="s">
        <v>147</v>
      </c>
      <c r="T54" s="45" t="s">
        <v>28</v>
      </c>
      <c r="U54" s="45">
        <v>81</v>
      </c>
      <c r="V54" s="45">
        <v>82</v>
      </c>
      <c r="W54" s="45">
        <v>82</v>
      </c>
      <c r="X54" s="45">
        <v>82</v>
      </c>
      <c r="Y54" s="45">
        <v>82</v>
      </c>
      <c r="Z54" s="45">
        <v>82</v>
      </c>
      <c r="AA54" s="45">
        <v>82</v>
      </c>
      <c r="AB54" s="45" t="s">
        <v>35</v>
      </c>
      <c r="AC54" s="14"/>
    </row>
    <row r="55" spans="1:29" ht="39.75" customHeight="1" x14ac:dyDescent="0.35">
      <c r="A55" s="44"/>
      <c r="B55" s="4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49" t="s">
        <v>150</v>
      </c>
      <c r="T55" s="45" t="s">
        <v>28</v>
      </c>
      <c r="U55" s="45">
        <v>17</v>
      </c>
      <c r="V55" s="45">
        <v>16</v>
      </c>
      <c r="W55" s="45">
        <v>16</v>
      </c>
      <c r="X55" s="45">
        <v>16</v>
      </c>
      <c r="Y55" s="45">
        <v>16</v>
      </c>
      <c r="Z55" s="45">
        <v>16</v>
      </c>
      <c r="AA55" s="45">
        <v>16</v>
      </c>
      <c r="AB55" s="45" t="s">
        <v>35</v>
      </c>
      <c r="AC55" s="14"/>
    </row>
    <row r="56" spans="1:29" ht="93.75" customHeight="1" x14ac:dyDescent="0.35">
      <c r="A56" s="44"/>
      <c r="B56" s="4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49" t="s">
        <v>151</v>
      </c>
      <c r="T56" s="45" t="s">
        <v>30</v>
      </c>
      <c r="U56" s="45">
        <v>1</v>
      </c>
      <c r="V56" s="45">
        <v>1</v>
      </c>
      <c r="W56" s="45">
        <v>1</v>
      </c>
      <c r="X56" s="45">
        <v>1</v>
      </c>
      <c r="Y56" s="45">
        <v>1</v>
      </c>
      <c r="Z56" s="45">
        <v>1</v>
      </c>
      <c r="AA56" s="45">
        <v>1</v>
      </c>
      <c r="AB56" s="45">
        <v>2026</v>
      </c>
      <c r="AC56" s="14"/>
    </row>
    <row r="57" spans="1:29" ht="75.75" customHeight="1" x14ac:dyDescent="0.35">
      <c r="A57" s="44"/>
      <c r="B57" s="4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52" t="s">
        <v>163</v>
      </c>
      <c r="T57" s="45" t="s">
        <v>28</v>
      </c>
      <c r="U57" s="27">
        <v>1176</v>
      </c>
      <c r="V57" s="27">
        <v>1176</v>
      </c>
      <c r="W57" s="27">
        <v>1176</v>
      </c>
      <c r="X57" s="27">
        <v>1176</v>
      </c>
      <c r="Y57" s="27">
        <v>1176</v>
      </c>
      <c r="Z57" s="27">
        <v>1176</v>
      </c>
      <c r="AA57" s="27">
        <f>SUM(U57:Z57)</f>
        <v>7056</v>
      </c>
      <c r="AB57" s="45">
        <v>2026</v>
      </c>
      <c r="AC57" s="14"/>
    </row>
    <row r="58" spans="1:29" ht="58.5" customHeight="1" x14ac:dyDescent="0.35">
      <c r="A58" s="44"/>
      <c r="B58" s="40">
        <v>0</v>
      </c>
      <c r="C58" s="20">
        <v>4</v>
      </c>
      <c r="D58" s="20">
        <v>3</v>
      </c>
      <c r="E58" s="20">
        <v>0</v>
      </c>
      <c r="F58" s="20">
        <v>7</v>
      </c>
      <c r="G58" s="20">
        <v>0</v>
      </c>
      <c r="H58" s="20">
        <v>1</v>
      </c>
      <c r="I58" s="20">
        <v>0</v>
      </c>
      <c r="J58" s="20">
        <v>1</v>
      </c>
      <c r="K58" s="20">
        <v>1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4" t="s">
        <v>182</v>
      </c>
      <c r="T58" s="45" t="s">
        <v>13</v>
      </c>
      <c r="U58" s="22">
        <f>U60+U61+U62+U63+U65+U66+U67+U68+U70+U72+U73+U71</f>
        <v>496009.6</v>
      </c>
      <c r="V58" s="22">
        <f t="shared" ref="V58:AA58" si="6">V60+V61+V62+V63+V65+V66+V67+V68+V70+V72+V73+V71</f>
        <v>309543.59999999998</v>
      </c>
      <c r="W58" s="22">
        <f t="shared" si="6"/>
        <v>0</v>
      </c>
      <c r="X58" s="22">
        <f t="shared" si="6"/>
        <v>0</v>
      </c>
      <c r="Y58" s="22">
        <f t="shared" si="6"/>
        <v>0</v>
      </c>
      <c r="Z58" s="22">
        <f t="shared" si="6"/>
        <v>0</v>
      </c>
      <c r="AA58" s="22">
        <f t="shared" si="6"/>
        <v>805553.2</v>
      </c>
      <c r="AB58" s="9">
        <v>2022</v>
      </c>
      <c r="AC58" s="14"/>
    </row>
    <row r="59" spans="1:29" ht="39" customHeight="1" x14ac:dyDescent="0.35">
      <c r="A59" s="44"/>
      <c r="B59" s="4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49" t="s">
        <v>152</v>
      </c>
      <c r="T59" s="45" t="s">
        <v>36</v>
      </c>
      <c r="U59" s="27">
        <f>U64+U69+U74</f>
        <v>150</v>
      </c>
      <c r="V59" s="27">
        <f t="shared" ref="V59:AA59" si="7">V64+V69+V74</f>
        <v>380</v>
      </c>
      <c r="W59" s="27">
        <f t="shared" si="7"/>
        <v>0</v>
      </c>
      <c r="X59" s="27">
        <f t="shared" si="7"/>
        <v>0</v>
      </c>
      <c r="Y59" s="27">
        <f t="shared" si="7"/>
        <v>0</v>
      </c>
      <c r="Z59" s="27">
        <f t="shared" si="7"/>
        <v>0</v>
      </c>
      <c r="AA59" s="27">
        <f t="shared" si="7"/>
        <v>530</v>
      </c>
      <c r="AB59" s="45">
        <v>2022</v>
      </c>
      <c r="AC59" s="14"/>
    </row>
    <row r="60" spans="1:29" ht="27" customHeight="1" x14ac:dyDescent="0.35">
      <c r="A60" s="44"/>
      <c r="B60" s="40">
        <v>0</v>
      </c>
      <c r="C60" s="20">
        <v>4</v>
      </c>
      <c r="D60" s="20">
        <v>3</v>
      </c>
      <c r="E60" s="20">
        <v>0</v>
      </c>
      <c r="F60" s="20">
        <v>7</v>
      </c>
      <c r="G60" s="20">
        <v>0</v>
      </c>
      <c r="H60" s="20">
        <v>1</v>
      </c>
      <c r="I60" s="20">
        <v>0</v>
      </c>
      <c r="J60" s="20">
        <v>1</v>
      </c>
      <c r="K60" s="20">
        <v>1</v>
      </c>
      <c r="L60" s="20" t="s">
        <v>37</v>
      </c>
      <c r="M60" s="20">
        <v>2</v>
      </c>
      <c r="N60" s="20">
        <v>0</v>
      </c>
      <c r="O60" s="20">
        <v>0</v>
      </c>
      <c r="P60" s="20">
        <v>0</v>
      </c>
      <c r="Q60" s="20">
        <v>0</v>
      </c>
      <c r="R60" s="20">
        <v>4</v>
      </c>
      <c r="S60" s="73" t="s">
        <v>155</v>
      </c>
      <c r="T60" s="56" t="s">
        <v>13</v>
      </c>
      <c r="U60" s="18">
        <v>62809</v>
      </c>
      <c r="V60" s="18">
        <v>116886.3</v>
      </c>
      <c r="W60" s="18">
        <v>0</v>
      </c>
      <c r="X60" s="18">
        <v>0</v>
      </c>
      <c r="Y60" s="18">
        <v>0</v>
      </c>
      <c r="Z60" s="18">
        <v>0</v>
      </c>
      <c r="AA60" s="18">
        <f>U60+V60+W60+X60+Y60+Z60</f>
        <v>179695.3</v>
      </c>
      <c r="AB60" s="45">
        <v>2022</v>
      </c>
      <c r="AC60" s="14"/>
    </row>
    <row r="61" spans="1:29" x14ac:dyDescent="0.35">
      <c r="A61" s="44"/>
      <c r="B61" s="40">
        <v>0</v>
      </c>
      <c r="C61" s="20">
        <v>4</v>
      </c>
      <c r="D61" s="20">
        <v>3</v>
      </c>
      <c r="E61" s="20">
        <v>0</v>
      </c>
      <c r="F61" s="20">
        <v>7</v>
      </c>
      <c r="G61" s="20">
        <v>0</v>
      </c>
      <c r="H61" s="20">
        <v>1</v>
      </c>
      <c r="I61" s="20">
        <v>0</v>
      </c>
      <c r="J61" s="20">
        <v>1</v>
      </c>
      <c r="K61" s="20">
        <v>1</v>
      </c>
      <c r="L61" s="20" t="s">
        <v>37</v>
      </c>
      <c r="M61" s="20">
        <v>2</v>
      </c>
      <c r="N61" s="20">
        <v>5</v>
      </c>
      <c r="O61" s="20">
        <v>2</v>
      </c>
      <c r="P61" s="20">
        <v>3</v>
      </c>
      <c r="Q61" s="20">
        <v>2</v>
      </c>
      <c r="R61" s="20">
        <v>4</v>
      </c>
      <c r="S61" s="73"/>
      <c r="T61" s="56"/>
      <c r="U61" s="18">
        <v>70672.899999999994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f>U61+V61+W61+X61+Y61+Z61</f>
        <v>70672.899999999994</v>
      </c>
      <c r="AB61" s="45">
        <v>2021</v>
      </c>
      <c r="AC61" s="14"/>
    </row>
    <row r="62" spans="1:29" x14ac:dyDescent="0.35">
      <c r="A62" s="44"/>
      <c r="B62" s="40">
        <v>0</v>
      </c>
      <c r="C62" s="20">
        <v>4</v>
      </c>
      <c r="D62" s="20">
        <v>3</v>
      </c>
      <c r="E62" s="20">
        <v>0</v>
      </c>
      <c r="F62" s="20">
        <v>7</v>
      </c>
      <c r="G62" s="20">
        <v>0</v>
      </c>
      <c r="H62" s="20">
        <v>1</v>
      </c>
      <c r="I62" s="20">
        <v>0</v>
      </c>
      <c r="J62" s="20">
        <v>1</v>
      </c>
      <c r="K62" s="20">
        <v>1</v>
      </c>
      <c r="L62" s="20" t="s">
        <v>37</v>
      </c>
      <c r="M62" s="20">
        <v>2</v>
      </c>
      <c r="N62" s="20">
        <v>1</v>
      </c>
      <c r="O62" s="20">
        <v>0</v>
      </c>
      <c r="P62" s="20">
        <v>1</v>
      </c>
      <c r="Q62" s="20">
        <v>5</v>
      </c>
      <c r="R62" s="20">
        <v>4</v>
      </c>
      <c r="S62" s="73"/>
      <c r="T62" s="56"/>
      <c r="U62" s="18">
        <v>38448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f>U62+V62+W62+X62+Y62+Z62</f>
        <v>38448</v>
      </c>
      <c r="AB62" s="45">
        <v>2021</v>
      </c>
      <c r="AC62" s="14"/>
    </row>
    <row r="63" spans="1:29" x14ac:dyDescent="0.35">
      <c r="A63" s="44"/>
      <c r="B63" s="40">
        <v>0</v>
      </c>
      <c r="C63" s="20">
        <v>4</v>
      </c>
      <c r="D63" s="20">
        <v>3</v>
      </c>
      <c r="E63" s="20">
        <v>0</v>
      </c>
      <c r="F63" s="20">
        <v>7</v>
      </c>
      <c r="G63" s="20">
        <v>0</v>
      </c>
      <c r="H63" s="20">
        <v>1</v>
      </c>
      <c r="I63" s="20">
        <v>0</v>
      </c>
      <c r="J63" s="20">
        <v>1</v>
      </c>
      <c r="K63" s="20">
        <v>1</v>
      </c>
      <c r="L63" s="20" t="s">
        <v>38</v>
      </c>
      <c r="M63" s="20">
        <v>2</v>
      </c>
      <c r="N63" s="20" t="s">
        <v>39</v>
      </c>
      <c r="O63" s="20">
        <v>0</v>
      </c>
      <c r="P63" s="20">
        <v>1</v>
      </c>
      <c r="Q63" s="20">
        <v>5</v>
      </c>
      <c r="R63" s="20">
        <v>4</v>
      </c>
      <c r="S63" s="73"/>
      <c r="T63" s="56"/>
      <c r="U63" s="18">
        <v>9612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18">
        <f>U63+V63+W63+X63+Y63+Z63</f>
        <v>9612</v>
      </c>
      <c r="AB63" s="45">
        <v>2021</v>
      </c>
      <c r="AC63" s="14"/>
    </row>
    <row r="64" spans="1:29" ht="50.25" customHeight="1" x14ac:dyDescent="0.35">
      <c r="A64" s="44"/>
      <c r="B64" s="4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51" t="s">
        <v>153</v>
      </c>
      <c r="T64" s="45" t="s">
        <v>36</v>
      </c>
      <c r="U64" s="27">
        <v>0</v>
      </c>
      <c r="V64" s="27">
        <v>190</v>
      </c>
      <c r="W64" s="27">
        <v>0</v>
      </c>
      <c r="X64" s="27">
        <v>0</v>
      </c>
      <c r="Y64" s="27">
        <v>0</v>
      </c>
      <c r="Z64" s="27">
        <v>0</v>
      </c>
      <c r="AA64" s="27">
        <v>190</v>
      </c>
      <c r="AB64" s="45">
        <v>2022</v>
      </c>
      <c r="AC64" s="14"/>
    </row>
    <row r="65" spans="1:29" ht="18.75" customHeight="1" x14ac:dyDescent="0.35">
      <c r="A65" s="44"/>
      <c r="B65" s="41">
        <v>0</v>
      </c>
      <c r="C65" s="29">
        <v>4</v>
      </c>
      <c r="D65" s="29">
        <v>3</v>
      </c>
      <c r="E65" s="29">
        <v>0</v>
      </c>
      <c r="F65" s="29">
        <v>7</v>
      </c>
      <c r="G65" s="29">
        <v>0</v>
      </c>
      <c r="H65" s="29">
        <v>1</v>
      </c>
      <c r="I65" s="29">
        <v>0</v>
      </c>
      <c r="J65" s="29">
        <v>1</v>
      </c>
      <c r="K65" s="29">
        <v>1</v>
      </c>
      <c r="L65" s="29" t="s">
        <v>37</v>
      </c>
      <c r="M65" s="29">
        <v>2</v>
      </c>
      <c r="N65" s="29">
        <v>5</v>
      </c>
      <c r="O65" s="29">
        <v>2</v>
      </c>
      <c r="P65" s="29">
        <v>3</v>
      </c>
      <c r="Q65" s="29">
        <v>2</v>
      </c>
      <c r="R65" s="29">
        <v>5</v>
      </c>
      <c r="S65" s="73" t="s">
        <v>156</v>
      </c>
      <c r="T65" s="56" t="s">
        <v>13</v>
      </c>
      <c r="U65" s="7">
        <v>121611.1</v>
      </c>
      <c r="V65" s="18">
        <v>49457.9</v>
      </c>
      <c r="W65" s="18">
        <v>0</v>
      </c>
      <c r="X65" s="18">
        <v>0</v>
      </c>
      <c r="Y65" s="18">
        <v>0</v>
      </c>
      <c r="Z65" s="18">
        <v>0</v>
      </c>
      <c r="AA65" s="18">
        <f>U65+V65+W65+X65+Y65+Z65</f>
        <v>171069</v>
      </c>
      <c r="AB65" s="45">
        <v>2022</v>
      </c>
      <c r="AC65" s="14"/>
    </row>
    <row r="66" spans="1:29" ht="18.75" customHeight="1" x14ac:dyDescent="0.35">
      <c r="A66" s="44"/>
      <c r="B66" s="41">
        <v>0</v>
      </c>
      <c r="C66" s="29">
        <v>4</v>
      </c>
      <c r="D66" s="29">
        <v>3</v>
      </c>
      <c r="E66" s="29">
        <v>0</v>
      </c>
      <c r="F66" s="29">
        <v>7</v>
      </c>
      <c r="G66" s="29">
        <v>0</v>
      </c>
      <c r="H66" s="29">
        <v>1</v>
      </c>
      <c r="I66" s="29">
        <v>0</v>
      </c>
      <c r="J66" s="29">
        <v>1</v>
      </c>
      <c r="K66" s="29">
        <v>1</v>
      </c>
      <c r="L66" s="29" t="s">
        <v>38</v>
      </c>
      <c r="M66" s="29">
        <v>2</v>
      </c>
      <c r="N66" s="29" t="s">
        <v>39</v>
      </c>
      <c r="O66" s="29">
        <v>0</v>
      </c>
      <c r="P66" s="29">
        <v>1</v>
      </c>
      <c r="Q66" s="29">
        <v>5</v>
      </c>
      <c r="R66" s="29">
        <v>5</v>
      </c>
      <c r="S66" s="73"/>
      <c r="T66" s="56"/>
      <c r="U66" s="7">
        <v>9612</v>
      </c>
      <c r="V66" s="18">
        <v>9612</v>
      </c>
      <c r="W66" s="18">
        <v>0</v>
      </c>
      <c r="X66" s="18">
        <v>0</v>
      </c>
      <c r="Y66" s="18">
        <v>0</v>
      </c>
      <c r="Z66" s="18">
        <v>0</v>
      </c>
      <c r="AA66" s="18">
        <f>U66+V66+W66+X66+Y66+Z66</f>
        <v>19224</v>
      </c>
      <c r="AB66" s="45">
        <v>2022</v>
      </c>
      <c r="AC66" s="14"/>
    </row>
    <row r="67" spans="1:29" ht="18" customHeight="1" x14ac:dyDescent="0.35">
      <c r="A67" s="44"/>
      <c r="B67" s="41">
        <v>0</v>
      </c>
      <c r="C67" s="29">
        <v>4</v>
      </c>
      <c r="D67" s="29">
        <v>3</v>
      </c>
      <c r="E67" s="29">
        <v>0</v>
      </c>
      <c r="F67" s="29">
        <v>7</v>
      </c>
      <c r="G67" s="29">
        <v>0</v>
      </c>
      <c r="H67" s="29">
        <v>1</v>
      </c>
      <c r="I67" s="29">
        <v>0</v>
      </c>
      <c r="J67" s="29">
        <v>1</v>
      </c>
      <c r="K67" s="29">
        <v>1</v>
      </c>
      <c r="L67" s="29" t="s">
        <v>37</v>
      </c>
      <c r="M67" s="20">
        <v>2</v>
      </c>
      <c r="N67" s="20">
        <v>0</v>
      </c>
      <c r="O67" s="20">
        <v>0</v>
      </c>
      <c r="P67" s="20">
        <v>0</v>
      </c>
      <c r="Q67" s="20">
        <v>0</v>
      </c>
      <c r="R67" s="20">
        <v>5</v>
      </c>
      <c r="S67" s="73"/>
      <c r="T67" s="56"/>
      <c r="U67" s="7">
        <v>76158.5</v>
      </c>
      <c r="V67" s="18">
        <v>95139.4</v>
      </c>
      <c r="W67" s="18">
        <v>0</v>
      </c>
      <c r="X67" s="18">
        <v>0</v>
      </c>
      <c r="Y67" s="18">
        <v>0</v>
      </c>
      <c r="Z67" s="18">
        <v>0</v>
      </c>
      <c r="AA67" s="18">
        <f>U67+V67+W67+X67+Y67+Z67</f>
        <v>171297.9</v>
      </c>
      <c r="AB67" s="45">
        <v>2022</v>
      </c>
      <c r="AC67" s="14"/>
    </row>
    <row r="68" spans="1:29" ht="23.25" customHeight="1" x14ac:dyDescent="0.35">
      <c r="A68" s="44"/>
      <c r="B68" s="41">
        <v>0</v>
      </c>
      <c r="C68" s="29">
        <v>4</v>
      </c>
      <c r="D68" s="29">
        <v>3</v>
      </c>
      <c r="E68" s="29">
        <v>0</v>
      </c>
      <c r="F68" s="29">
        <v>7</v>
      </c>
      <c r="G68" s="29">
        <v>0</v>
      </c>
      <c r="H68" s="29">
        <v>1</v>
      </c>
      <c r="I68" s="29">
        <v>0</v>
      </c>
      <c r="J68" s="29">
        <v>1</v>
      </c>
      <c r="K68" s="29">
        <v>1</v>
      </c>
      <c r="L68" s="29" t="s">
        <v>37</v>
      </c>
      <c r="M68" s="29">
        <v>2</v>
      </c>
      <c r="N68" s="29">
        <v>1</v>
      </c>
      <c r="O68" s="29">
        <v>0</v>
      </c>
      <c r="P68" s="29">
        <v>1</v>
      </c>
      <c r="Q68" s="29">
        <v>5</v>
      </c>
      <c r="R68" s="29">
        <v>5</v>
      </c>
      <c r="S68" s="73"/>
      <c r="T68" s="56"/>
      <c r="U68" s="7">
        <v>38448</v>
      </c>
      <c r="V68" s="18">
        <v>38448</v>
      </c>
      <c r="W68" s="18">
        <v>0</v>
      </c>
      <c r="X68" s="18">
        <v>0</v>
      </c>
      <c r="Y68" s="18">
        <v>0</v>
      </c>
      <c r="Z68" s="18">
        <v>0</v>
      </c>
      <c r="AA68" s="18">
        <f>U68+V68+W68+X68+Y68+Z68</f>
        <v>76896</v>
      </c>
      <c r="AB68" s="45">
        <v>2022</v>
      </c>
      <c r="AC68" s="14"/>
    </row>
    <row r="69" spans="1:29" ht="37.5" customHeight="1" x14ac:dyDescent="0.35">
      <c r="A69" s="44"/>
      <c r="B69" s="4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49" t="s">
        <v>153</v>
      </c>
      <c r="T69" s="45" t="s">
        <v>36</v>
      </c>
      <c r="U69" s="45">
        <v>0</v>
      </c>
      <c r="V69" s="45">
        <v>190</v>
      </c>
      <c r="W69" s="45">
        <v>0</v>
      </c>
      <c r="X69" s="45">
        <v>0</v>
      </c>
      <c r="Y69" s="45">
        <v>0</v>
      </c>
      <c r="Z69" s="45">
        <v>0</v>
      </c>
      <c r="AA69" s="45">
        <v>190</v>
      </c>
      <c r="AB69" s="45">
        <v>2022</v>
      </c>
      <c r="AC69" s="14"/>
    </row>
    <row r="70" spans="1:29" ht="22.5" customHeight="1" x14ac:dyDescent="0.35">
      <c r="A70" s="44"/>
      <c r="B70" s="40">
        <v>0</v>
      </c>
      <c r="C70" s="20">
        <v>4</v>
      </c>
      <c r="D70" s="20">
        <v>3</v>
      </c>
      <c r="E70" s="20">
        <v>0</v>
      </c>
      <c r="F70" s="20">
        <v>7</v>
      </c>
      <c r="G70" s="20">
        <v>0</v>
      </c>
      <c r="H70" s="20">
        <v>1</v>
      </c>
      <c r="I70" s="20">
        <v>0</v>
      </c>
      <c r="J70" s="20">
        <v>1</v>
      </c>
      <c r="K70" s="20">
        <v>1</v>
      </c>
      <c r="L70" s="20" t="s">
        <v>37</v>
      </c>
      <c r="M70" s="20">
        <v>2</v>
      </c>
      <c r="N70" s="20">
        <v>0</v>
      </c>
      <c r="O70" s="20">
        <v>0</v>
      </c>
      <c r="P70" s="20">
        <v>0</v>
      </c>
      <c r="Q70" s="20">
        <v>0</v>
      </c>
      <c r="R70" s="20">
        <v>1</v>
      </c>
      <c r="S70" s="71" t="s">
        <v>170</v>
      </c>
      <c r="T70" s="56" t="s">
        <v>13</v>
      </c>
      <c r="U70" s="18">
        <v>32481.5</v>
      </c>
      <c r="V70" s="23">
        <v>0</v>
      </c>
      <c r="W70" s="23">
        <v>0</v>
      </c>
      <c r="X70" s="23">
        <v>0</v>
      </c>
      <c r="Y70" s="23">
        <v>0</v>
      </c>
      <c r="Z70" s="23">
        <v>0</v>
      </c>
      <c r="AA70" s="18">
        <f>U70+V70+W70+X70+Y70+Z70</f>
        <v>32481.5</v>
      </c>
      <c r="AB70" s="45">
        <v>2021</v>
      </c>
      <c r="AC70" s="14"/>
    </row>
    <row r="71" spans="1:29" ht="21" customHeight="1" x14ac:dyDescent="0.35">
      <c r="A71" s="44"/>
      <c r="B71" s="40">
        <v>0</v>
      </c>
      <c r="C71" s="20">
        <v>4</v>
      </c>
      <c r="D71" s="20">
        <v>3</v>
      </c>
      <c r="E71" s="20">
        <v>0</v>
      </c>
      <c r="F71" s="20">
        <v>7</v>
      </c>
      <c r="G71" s="20">
        <v>0</v>
      </c>
      <c r="H71" s="20">
        <v>1</v>
      </c>
      <c r="I71" s="20">
        <v>0</v>
      </c>
      <c r="J71" s="20">
        <v>1</v>
      </c>
      <c r="K71" s="20">
        <v>1</v>
      </c>
      <c r="L71" s="20" t="s">
        <v>37</v>
      </c>
      <c r="M71" s="20">
        <v>2</v>
      </c>
      <c r="N71" s="20">
        <v>5</v>
      </c>
      <c r="O71" s="20">
        <v>1</v>
      </c>
      <c r="P71" s="20">
        <v>5</v>
      </c>
      <c r="Q71" s="20">
        <v>9</v>
      </c>
      <c r="R71" s="20">
        <v>1</v>
      </c>
      <c r="S71" s="71"/>
      <c r="T71" s="56"/>
      <c r="U71" s="18">
        <v>846.4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18">
        <f>U71+V71+W71+X71+Y71+Z71</f>
        <v>846.4</v>
      </c>
      <c r="AB71" s="45">
        <v>2021</v>
      </c>
      <c r="AC71" s="14"/>
    </row>
    <row r="72" spans="1:29" ht="20.25" customHeight="1" x14ac:dyDescent="0.35">
      <c r="A72" s="44"/>
      <c r="B72" s="40">
        <v>0</v>
      </c>
      <c r="C72" s="20">
        <v>4</v>
      </c>
      <c r="D72" s="20">
        <v>3</v>
      </c>
      <c r="E72" s="20">
        <v>0</v>
      </c>
      <c r="F72" s="20">
        <v>7</v>
      </c>
      <c r="G72" s="20">
        <v>0</v>
      </c>
      <c r="H72" s="20">
        <v>1</v>
      </c>
      <c r="I72" s="20">
        <v>0</v>
      </c>
      <c r="J72" s="20">
        <v>1</v>
      </c>
      <c r="K72" s="20">
        <v>1</v>
      </c>
      <c r="L72" s="20" t="s">
        <v>37</v>
      </c>
      <c r="M72" s="20">
        <v>2</v>
      </c>
      <c r="N72" s="20">
        <v>1</v>
      </c>
      <c r="O72" s="20">
        <v>0</v>
      </c>
      <c r="P72" s="20">
        <v>1</v>
      </c>
      <c r="Q72" s="20">
        <v>5</v>
      </c>
      <c r="R72" s="20">
        <v>1</v>
      </c>
      <c r="S72" s="71"/>
      <c r="T72" s="56"/>
      <c r="U72" s="28">
        <v>28248.1</v>
      </c>
      <c r="V72" s="23">
        <v>0</v>
      </c>
      <c r="W72" s="23">
        <v>0</v>
      </c>
      <c r="X72" s="23">
        <v>0</v>
      </c>
      <c r="Y72" s="23">
        <v>0</v>
      </c>
      <c r="Z72" s="23">
        <v>0</v>
      </c>
      <c r="AA72" s="18">
        <f>U72+V72+W72+X72+Y72+Z72</f>
        <v>28248.1</v>
      </c>
      <c r="AB72" s="45">
        <v>2021</v>
      </c>
      <c r="AC72" s="14"/>
    </row>
    <row r="73" spans="1:29" ht="20.25" customHeight="1" x14ac:dyDescent="0.35">
      <c r="A73" s="44"/>
      <c r="B73" s="40">
        <v>0</v>
      </c>
      <c r="C73" s="20">
        <v>4</v>
      </c>
      <c r="D73" s="20">
        <v>3</v>
      </c>
      <c r="E73" s="20">
        <v>0</v>
      </c>
      <c r="F73" s="20">
        <v>7</v>
      </c>
      <c r="G73" s="20">
        <v>0</v>
      </c>
      <c r="H73" s="20">
        <v>1</v>
      </c>
      <c r="I73" s="20">
        <v>0</v>
      </c>
      <c r="J73" s="20">
        <v>1</v>
      </c>
      <c r="K73" s="20">
        <v>1</v>
      </c>
      <c r="L73" s="20" t="s">
        <v>38</v>
      </c>
      <c r="M73" s="20">
        <v>2</v>
      </c>
      <c r="N73" s="20" t="s">
        <v>39</v>
      </c>
      <c r="O73" s="20">
        <v>0</v>
      </c>
      <c r="P73" s="20">
        <v>1</v>
      </c>
      <c r="Q73" s="20">
        <v>5</v>
      </c>
      <c r="R73" s="20">
        <v>1</v>
      </c>
      <c r="S73" s="71"/>
      <c r="T73" s="56"/>
      <c r="U73" s="18">
        <v>7062.1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18">
        <f>U73+V73+W73+X73+Y73+Z73</f>
        <v>7062.1</v>
      </c>
      <c r="AB73" s="45">
        <v>2021</v>
      </c>
      <c r="AC73" s="14"/>
    </row>
    <row r="74" spans="1:29" ht="39.75" customHeight="1" x14ac:dyDescent="0.35">
      <c r="A74" s="44"/>
      <c r="B74" s="4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49" t="s">
        <v>153</v>
      </c>
      <c r="T74" s="45" t="s">
        <v>36</v>
      </c>
      <c r="U74" s="45">
        <v>150</v>
      </c>
      <c r="V74" s="45">
        <v>0</v>
      </c>
      <c r="W74" s="45">
        <v>0</v>
      </c>
      <c r="X74" s="45">
        <v>0</v>
      </c>
      <c r="Y74" s="45">
        <v>0</v>
      </c>
      <c r="Z74" s="45">
        <v>0</v>
      </c>
      <c r="AA74" s="45">
        <v>150</v>
      </c>
      <c r="AB74" s="45">
        <v>2021</v>
      </c>
      <c r="AC74" s="14"/>
    </row>
    <row r="75" spans="1:29" ht="28.5" customHeight="1" x14ac:dyDescent="0.35">
      <c r="A75" s="44"/>
      <c r="B75" s="40">
        <v>0</v>
      </c>
      <c r="C75" s="20">
        <v>1</v>
      </c>
      <c r="D75" s="20">
        <v>1</v>
      </c>
      <c r="E75" s="20">
        <v>0</v>
      </c>
      <c r="F75" s="20">
        <v>7</v>
      </c>
      <c r="G75" s="20">
        <v>0</v>
      </c>
      <c r="H75" s="20">
        <v>0</v>
      </c>
      <c r="I75" s="20">
        <v>0</v>
      </c>
      <c r="J75" s="20">
        <v>1</v>
      </c>
      <c r="K75" s="20">
        <v>2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1" t="s">
        <v>40</v>
      </c>
      <c r="T75" s="9" t="s">
        <v>13</v>
      </c>
      <c r="U75" s="22">
        <f>U76+U91+U99+U111+U118</f>
        <v>2878108.3999999994</v>
      </c>
      <c r="V75" s="22">
        <f t="shared" ref="V75:AA75" si="8">V76+V91+V99+V111+V118+V145+V152</f>
        <v>2726289.9</v>
      </c>
      <c r="W75" s="22">
        <f t="shared" si="8"/>
        <v>2728323.7</v>
      </c>
      <c r="X75" s="22">
        <f t="shared" si="8"/>
        <v>2594656.7000000002</v>
      </c>
      <c r="Y75" s="22">
        <f t="shared" si="8"/>
        <v>2593655.7000000002</v>
      </c>
      <c r="Z75" s="22">
        <f t="shared" si="8"/>
        <v>2593655.7000000002</v>
      </c>
      <c r="AA75" s="22">
        <f t="shared" si="8"/>
        <v>16114690.1</v>
      </c>
      <c r="AB75" s="9">
        <v>2026</v>
      </c>
      <c r="AC75" s="14"/>
    </row>
    <row r="76" spans="1:29" ht="31.5" customHeight="1" x14ac:dyDescent="0.35">
      <c r="A76" s="44"/>
      <c r="B76" s="40">
        <v>0</v>
      </c>
      <c r="C76" s="20">
        <v>1</v>
      </c>
      <c r="D76" s="20">
        <v>1</v>
      </c>
      <c r="E76" s="20">
        <v>0</v>
      </c>
      <c r="F76" s="20">
        <v>7</v>
      </c>
      <c r="G76" s="20">
        <v>0</v>
      </c>
      <c r="H76" s="20">
        <v>2</v>
      </c>
      <c r="I76" s="20">
        <v>0</v>
      </c>
      <c r="J76" s="20">
        <v>1</v>
      </c>
      <c r="K76" s="20">
        <v>2</v>
      </c>
      <c r="L76" s="20">
        <v>0</v>
      </c>
      <c r="M76" s="20">
        <v>1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1" t="s">
        <v>41</v>
      </c>
      <c r="T76" s="45" t="s">
        <v>13</v>
      </c>
      <c r="U76" s="22">
        <f>U78+U80+U81+U83</f>
        <v>2318394.1999999997</v>
      </c>
      <c r="V76" s="22">
        <f>V78+V80+V81+V83+V89</f>
        <v>2314020.5</v>
      </c>
      <c r="W76" s="22">
        <f t="shared" ref="W76:AA76" si="9">W78+W80+W81+W83+W89</f>
        <v>2319011.6</v>
      </c>
      <c r="X76" s="22">
        <f t="shared" si="9"/>
        <v>2321819.6</v>
      </c>
      <c r="Y76" s="22">
        <f t="shared" si="9"/>
        <v>2320818.6</v>
      </c>
      <c r="Z76" s="22">
        <f t="shared" si="9"/>
        <v>2320818.6</v>
      </c>
      <c r="AA76" s="22">
        <f t="shared" si="9"/>
        <v>13914883.1</v>
      </c>
      <c r="AB76" s="9">
        <v>2026</v>
      </c>
      <c r="AC76" s="14"/>
    </row>
    <row r="77" spans="1:29" ht="24" customHeight="1" x14ac:dyDescent="0.35">
      <c r="A77" s="44"/>
      <c r="B77" s="4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49" t="s">
        <v>42</v>
      </c>
      <c r="T77" s="45" t="s">
        <v>28</v>
      </c>
      <c r="U77" s="45">
        <v>52</v>
      </c>
      <c r="V77" s="45">
        <v>52</v>
      </c>
      <c r="W77" s="45">
        <v>52</v>
      </c>
      <c r="X77" s="45">
        <v>52</v>
      </c>
      <c r="Y77" s="45">
        <v>52</v>
      </c>
      <c r="Z77" s="45">
        <v>52</v>
      </c>
      <c r="AA77" s="45">
        <v>52</v>
      </c>
      <c r="AB77" s="45">
        <v>2026</v>
      </c>
      <c r="AC77" s="14"/>
    </row>
    <row r="78" spans="1:29" ht="61.5" customHeight="1" x14ac:dyDescent="0.35">
      <c r="A78" s="44"/>
      <c r="B78" s="40">
        <v>0</v>
      </c>
      <c r="C78" s="20">
        <v>1</v>
      </c>
      <c r="D78" s="20">
        <v>1</v>
      </c>
      <c r="E78" s="20">
        <v>0</v>
      </c>
      <c r="F78" s="20">
        <v>7</v>
      </c>
      <c r="G78" s="20">
        <v>0</v>
      </c>
      <c r="H78" s="20">
        <v>2</v>
      </c>
      <c r="I78" s="20">
        <v>0</v>
      </c>
      <c r="J78" s="20">
        <v>1</v>
      </c>
      <c r="K78" s="20">
        <v>2</v>
      </c>
      <c r="L78" s="20">
        <v>0</v>
      </c>
      <c r="M78" s="20">
        <v>1</v>
      </c>
      <c r="N78" s="20">
        <v>9</v>
      </c>
      <c r="O78" s="20">
        <v>9</v>
      </c>
      <c r="P78" s="20">
        <v>9</v>
      </c>
      <c r="Q78" s="20">
        <v>9</v>
      </c>
      <c r="R78" s="20">
        <v>9</v>
      </c>
      <c r="S78" s="49" t="s">
        <v>165</v>
      </c>
      <c r="T78" s="45" t="s">
        <v>13</v>
      </c>
      <c r="U78" s="18">
        <v>242053.3</v>
      </c>
      <c r="V78" s="18">
        <v>251101</v>
      </c>
      <c r="W78" s="18">
        <v>248522.7</v>
      </c>
      <c r="X78" s="18">
        <v>251330.7</v>
      </c>
      <c r="Y78" s="18">
        <v>250329.7</v>
      </c>
      <c r="Z78" s="18">
        <v>250329.7</v>
      </c>
      <c r="AA78" s="18">
        <f>U78+V78+W78+X78+Y78+Z78</f>
        <v>1493667.0999999999</v>
      </c>
      <c r="AB78" s="45">
        <v>2026</v>
      </c>
      <c r="AC78" s="14"/>
    </row>
    <row r="79" spans="1:29" ht="37.5" x14ac:dyDescent="0.35">
      <c r="A79" s="44"/>
      <c r="B79" s="4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49" t="s">
        <v>43</v>
      </c>
      <c r="T79" s="45" t="s">
        <v>28</v>
      </c>
      <c r="U79" s="45">
        <v>52</v>
      </c>
      <c r="V79" s="45">
        <v>52</v>
      </c>
      <c r="W79" s="45">
        <v>52</v>
      </c>
      <c r="X79" s="45">
        <v>52</v>
      </c>
      <c r="Y79" s="45">
        <v>52</v>
      </c>
      <c r="Z79" s="45">
        <v>52</v>
      </c>
      <c r="AA79" s="45">
        <v>52</v>
      </c>
      <c r="AB79" s="45">
        <v>2026</v>
      </c>
      <c r="AC79" s="14"/>
    </row>
    <row r="80" spans="1:29" ht="58.5" customHeight="1" x14ac:dyDescent="0.35">
      <c r="A80" s="44"/>
      <c r="B80" s="42">
        <v>0</v>
      </c>
      <c r="C80" s="30">
        <v>1</v>
      </c>
      <c r="D80" s="30">
        <v>1</v>
      </c>
      <c r="E80" s="30">
        <v>0</v>
      </c>
      <c r="F80" s="30">
        <v>7</v>
      </c>
      <c r="G80" s="30">
        <v>0</v>
      </c>
      <c r="H80" s="30">
        <v>2</v>
      </c>
      <c r="I80" s="30">
        <v>0</v>
      </c>
      <c r="J80" s="30">
        <v>1</v>
      </c>
      <c r="K80" s="30">
        <v>2</v>
      </c>
      <c r="L80" s="30">
        <v>0</v>
      </c>
      <c r="M80" s="30">
        <v>1</v>
      </c>
      <c r="N80" s="30">
        <v>1</v>
      </c>
      <c r="O80" s="30">
        <v>0</v>
      </c>
      <c r="P80" s="30">
        <v>7</v>
      </c>
      <c r="Q80" s="30">
        <v>5</v>
      </c>
      <c r="R80" s="30">
        <v>0</v>
      </c>
      <c r="S80" s="74" t="s">
        <v>166</v>
      </c>
      <c r="T80" s="60" t="s">
        <v>13</v>
      </c>
      <c r="U80" s="28">
        <v>1936768.1</v>
      </c>
      <c r="V80" s="28">
        <v>1909971.9</v>
      </c>
      <c r="W80" s="28">
        <v>1915481.2</v>
      </c>
      <c r="X80" s="28">
        <v>1915481.2</v>
      </c>
      <c r="Y80" s="28">
        <v>1915481.2</v>
      </c>
      <c r="Z80" s="28">
        <v>1915481.2</v>
      </c>
      <c r="AA80" s="28">
        <f>U80+V80+W80+X80+Y80+Z80</f>
        <v>11508664.799999999</v>
      </c>
      <c r="AB80" s="48">
        <v>2026</v>
      </c>
      <c r="AC80" s="14"/>
    </row>
    <row r="81" spans="1:29" ht="57" customHeight="1" x14ac:dyDescent="0.35">
      <c r="A81" s="44"/>
      <c r="B81" s="42">
        <v>0</v>
      </c>
      <c r="C81" s="30">
        <v>1</v>
      </c>
      <c r="D81" s="30">
        <v>1</v>
      </c>
      <c r="E81" s="30">
        <v>1</v>
      </c>
      <c r="F81" s="30">
        <v>0</v>
      </c>
      <c r="G81" s="30">
        <v>0</v>
      </c>
      <c r="H81" s="30">
        <v>4</v>
      </c>
      <c r="I81" s="30">
        <v>0</v>
      </c>
      <c r="J81" s="30">
        <v>1</v>
      </c>
      <c r="K81" s="30">
        <v>2</v>
      </c>
      <c r="L81" s="30">
        <v>0</v>
      </c>
      <c r="M81" s="30">
        <v>1</v>
      </c>
      <c r="N81" s="30">
        <v>1</v>
      </c>
      <c r="O81" s="30">
        <v>0</v>
      </c>
      <c r="P81" s="30">
        <v>7</v>
      </c>
      <c r="Q81" s="30">
        <v>5</v>
      </c>
      <c r="R81" s="30">
        <v>0</v>
      </c>
      <c r="S81" s="74"/>
      <c r="T81" s="60"/>
      <c r="U81" s="28">
        <v>50.5</v>
      </c>
      <c r="V81" s="28">
        <v>17.5</v>
      </c>
      <c r="W81" s="28">
        <v>0</v>
      </c>
      <c r="X81" s="28">
        <v>0</v>
      </c>
      <c r="Y81" s="28">
        <v>0</v>
      </c>
      <c r="Z81" s="28">
        <v>0</v>
      </c>
      <c r="AA81" s="28">
        <f>U81+V81+W81+X81+Y81+Z81</f>
        <v>68</v>
      </c>
      <c r="AB81" s="48">
        <v>2022</v>
      </c>
      <c r="AC81" s="14"/>
    </row>
    <row r="82" spans="1:29" ht="37.5" x14ac:dyDescent="0.35">
      <c r="A82" s="44"/>
      <c r="B82" s="4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49" t="s">
        <v>44</v>
      </c>
      <c r="T82" s="45" t="s">
        <v>28</v>
      </c>
      <c r="U82" s="45">
        <v>52</v>
      </c>
      <c r="V82" s="45">
        <v>52</v>
      </c>
      <c r="W82" s="45">
        <v>52</v>
      </c>
      <c r="X82" s="45">
        <v>52</v>
      </c>
      <c r="Y82" s="45">
        <v>52</v>
      </c>
      <c r="Z82" s="45">
        <v>52</v>
      </c>
      <c r="AA82" s="45">
        <v>52</v>
      </c>
      <c r="AB82" s="45">
        <v>2026</v>
      </c>
      <c r="AC82" s="14"/>
    </row>
    <row r="83" spans="1:29" ht="56.25" x14ac:dyDescent="0.35">
      <c r="A83" s="44"/>
      <c r="B83" s="40">
        <v>0</v>
      </c>
      <c r="C83" s="20">
        <v>1</v>
      </c>
      <c r="D83" s="20">
        <v>1</v>
      </c>
      <c r="E83" s="20">
        <v>0</v>
      </c>
      <c r="F83" s="20">
        <v>7</v>
      </c>
      <c r="G83" s="20">
        <v>0</v>
      </c>
      <c r="H83" s="20">
        <v>2</v>
      </c>
      <c r="I83" s="20">
        <v>0</v>
      </c>
      <c r="J83" s="20">
        <v>1</v>
      </c>
      <c r="K83" s="20">
        <v>2</v>
      </c>
      <c r="L83" s="20">
        <v>0</v>
      </c>
      <c r="M83" s="20">
        <v>1</v>
      </c>
      <c r="N83" s="20">
        <v>5</v>
      </c>
      <c r="O83" s="20">
        <v>3</v>
      </c>
      <c r="P83" s="20">
        <v>0</v>
      </c>
      <c r="Q83" s="20">
        <v>3</v>
      </c>
      <c r="R83" s="20">
        <v>1</v>
      </c>
      <c r="S83" s="50" t="s">
        <v>127</v>
      </c>
      <c r="T83" s="45" t="s">
        <v>13</v>
      </c>
      <c r="U83" s="28">
        <v>139522.29999999999</v>
      </c>
      <c r="V83" s="28">
        <v>142256.5</v>
      </c>
      <c r="W83" s="28">
        <v>142256.5</v>
      </c>
      <c r="X83" s="28">
        <v>142256.5</v>
      </c>
      <c r="Y83" s="28">
        <v>142256.5</v>
      </c>
      <c r="Z83" s="28">
        <v>142256.5</v>
      </c>
      <c r="AA83" s="18">
        <f>U83+V83+W83+X83+Y83+Z83</f>
        <v>850804.8</v>
      </c>
      <c r="AB83" s="45">
        <v>2026</v>
      </c>
      <c r="AC83" s="14"/>
    </row>
    <row r="84" spans="1:29" ht="39" customHeight="1" x14ac:dyDescent="0.35">
      <c r="A84" s="44"/>
      <c r="B84" s="4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50" t="s">
        <v>124</v>
      </c>
      <c r="T84" s="48" t="s">
        <v>28</v>
      </c>
      <c r="U84" s="31">
        <v>1786</v>
      </c>
      <c r="V84" s="31">
        <v>1857</v>
      </c>
      <c r="W84" s="31">
        <v>1857</v>
      </c>
      <c r="X84" s="31">
        <v>1857</v>
      </c>
      <c r="Y84" s="31">
        <v>1857</v>
      </c>
      <c r="Z84" s="31">
        <v>1857</v>
      </c>
      <c r="AA84" s="31">
        <v>1857</v>
      </c>
      <c r="AB84" s="45">
        <v>2026</v>
      </c>
      <c r="AC84" s="14"/>
    </row>
    <row r="85" spans="1:29" ht="39" customHeight="1" x14ac:dyDescent="0.35">
      <c r="A85" s="44"/>
      <c r="B85" s="4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50" t="s">
        <v>183</v>
      </c>
      <c r="T85" s="48" t="s">
        <v>25</v>
      </c>
      <c r="U85" s="31">
        <v>0</v>
      </c>
      <c r="V85" s="31">
        <v>1673</v>
      </c>
      <c r="W85" s="31">
        <v>1688</v>
      </c>
      <c r="X85" s="31">
        <v>1688</v>
      </c>
      <c r="Y85" s="31">
        <v>1688</v>
      </c>
      <c r="Z85" s="31">
        <v>1688</v>
      </c>
      <c r="AA85" s="31">
        <f>U85+V85+W85+X85+Y85+Z85</f>
        <v>8425</v>
      </c>
      <c r="AB85" s="45">
        <v>2026</v>
      </c>
      <c r="AC85" s="14"/>
    </row>
    <row r="86" spans="1:29" ht="49.5" customHeight="1" x14ac:dyDescent="0.35">
      <c r="A86" s="44"/>
      <c r="B86" s="4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49" t="s">
        <v>128</v>
      </c>
      <c r="T86" s="45" t="s">
        <v>30</v>
      </c>
      <c r="U86" s="27">
        <v>1</v>
      </c>
      <c r="V86" s="27">
        <v>1</v>
      </c>
      <c r="W86" s="27">
        <v>1</v>
      </c>
      <c r="X86" s="27">
        <v>1</v>
      </c>
      <c r="Y86" s="27">
        <v>1</v>
      </c>
      <c r="Z86" s="27">
        <v>1</v>
      </c>
      <c r="AA86" s="27">
        <v>1</v>
      </c>
      <c r="AB86" s="45">
        <v>2026</v>
      </c>
      <c r="AC86" s="14"/>
    </row>
    <row r="87" spans="1:29" ht="56.25" customHeight="1" x14ac:dyDescent="0.35">
      <c r="A87" s="44"/>
      <c r="B87" s="4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49" t="s">
        <v>45</v>
      </c>
      <c r="T87" s="45" t="s">
        <v>17</v>
      </c>
      <c r="U87" s="10">
        <v>100</v>
      </c>
      <c r="V87" s="10">
        <v>100</v>
      </c>
      <c r="W87" s="10">
        <v>100</v>
      </c>
      <c r="X87" s="10">
        <v>100</v>
      </c>
      <c r="Y87" s="10">
        <v>100</v>
      </c>
      <c r="Z87" s="10">
        <v>100</v>
      </c>
      <c r="AA87" s="10">
        <v>100</v>
      </c>
      <c r="AB87" s="45">
        <v>2026</v>
      </c>
      <c r="AC87" s="14"/>
    </row>
    <row r="88" spans="1:29" ht="56.25" x14ac:dyDescent="0.35">
      <c r="A88" s="44"/>
      <c r="B88" s="4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49" t="s">
        <v>46</v>
      </c>
      <c r="T88" s="45" t="s">
        <v>17</v>
      </c>
      <c r="U88" s="10">
        <v>100</v>
      </c>
      <c r="V88" s="10">
        <v>100</v>
      </c>
      <c r="W88" s="10">
        <v>100</v>
      </c>
      <c r="X88" s="10">
        <v>100</v>
      </c>
      <c r="Y88" s="10">
        <v>100</v>
      </c>
      <c r="Z88" s="10">
        <v>100</v>
      </c>
      <c r="AA88" s="10">
        <v>100</v>
      </c>
      <c r="AB88" s="45">
        <v>2026</v>
      </c>
      <c r="AC88" s="14"/>
    </row>
    <row r="89" spans="1:29" ht="42" customHeight="1" x14ac:dyDescent="0.35">
      <c r="A89" s="44"/>
      <c r="B89" s="40">
        <v>0</v>
      </c>
      <c r="C89" s="20">
        <v>1</v>
      </c>
      <c r="D89" s="20">
        <v>1</v>
      </c>
      <c r="E89" s="20">
        <v>0</v>
      </c>
      <c r="F89" s="20">
        <v>7</v>
      </c>
      <c r="G89" s="20">
        <v>0</v>
      </c>
      <c r="H89" s="20">
        <v>2</v>
      </c>
      <c r="I89" s="20">
        <v>0</v>
      </c>
      <c r="J89" s="20">
        <v>1</v>
      </c>
      <c r="K89" s="20">
        <v>2</v>
      </c>
      <c r="L89" s="20">
        <v>0</v>
      </c>
      <c r="M89" s="20">
        <v>1</v>
      </c>
      <c r="N89" s="20">
        <v>9</v>
      </c>
      <c r="O89" s="20">
        <v>9</v>
      </c>
      <c r="P89" s="20">
        <v>9</v>
      </c>
      <c r="Q89" s="20">
        <v>9</v>
      </c>
      <c r="R89" s="20">
        <v>9</v>
      </c>
      <c r="S89" s="49" t="s">
        <v>194</v>
      </c>
      <c r="T89" s="48" t="s">
        <v>13</v>
      </c>
      <c r="U89" s="10">
        <v>0</v>
      </c>
      <c r="V89" s="28">
        <v>10673.6</v>
      </c>
      <c r="W89" s="10">
        <v>12751.2</v>
      </c>
      <c r="X89" s="10">
        <v>12751.2</v>
      </c>
      <c r="Y89" s="10">
        <v>12751.2</v>
      </c>
      <c r="Z89" s="10">
        <v>12751.2</v>
      </c>
      <c r="AA89" s="28">
        <f>U89+V89+W89+X89+Y89+Z89</f>
        <v>61678.399999999994</v>
      </c>
      <c r="AB89" s="45">
        <v>2026</v>
      </c>
      <c r="AC89" s="14"/>
    </row>
    <row r="90" spans="1:29" ht="43.5" customHeight="1" x14ac:dyDescent="0.35">
      <c r="A90" s="44"/>
      <c r="B90" s="4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52" t="s">
        <v>202</v>
      </c>
      <c r="T90" s="45" t="s">
        <v>28</v>
      </c>
      <c r="U90" s="32">
        <v>0</v>
      </c>
      <c r="V90" s="32">
        <v>27</v>
      </c>
      <c r="W90" s="32">
        <v>27</v>
      </c>
      <c r="X90" s="32">
        <v>27</v>
      </c>
      <c r="Y90" s="32">
        <v>27</v>
      </c>
      <c r="Z90" s="32">
        <v>27</v>
      </c>
      <c r="AA90" s="32">
        <v>14</v>
      </c>
      <c r="AB90" s="45">
        <v>2026</v>
      </c>
      <c r="AC90" s="14"/>
    </row>
    <row r="91" spans="1:29" ht="54" customHeight="1" x14ac:dyDescent="0.35">
      <c r="A91" s="44"/>
      <c r="B91" s="40">
        <v>0</v>
      </c>
      <c r="C91" s="20">
        <v>0</v>
      </c>
      <c r="D91" s="20">
        <v>0</v>
      </c>
      <c r="E91" s="20">
        <v>0</v>
      </c>
      <c r="F91" s="20">
        <v>7</v>
      </c>
      <c r="G91" s="20">
        <v>0</v>
      </c>
      <c r="H91" s="20">
        <v>2</v>
      </c>
      <c r="I91" s="20">
        <v>0</v>
      </c>
      <c r="J91" s="20">
        <v>1</v>
      </c>
      <c r="K91" s="20">
        <v>2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4" t="s">
        <v>159</v>
      </c>
      <c r="T91" s="45" t="s">
        <v>13</v>
      </c>
      <c r="U91" s="22">
        <f>U93+U94+U96+U97</f>
        <v>282549.40000000002</v>
      </c>
      <c r="V91" s="22">
        <f t="shared" ref="V91:Z91" si="10">V93+V94+V96+V97</f>
        <v>3000</v>
      </c>
      <c r="W91" s="22">
        <f t="shared" si="10"/>
        <v>1500</v>
      </c>
      <c r="X91" s="22">
        <f t="shared" si="10"/>
        <v>0</v>
      </c>
      <c r="Y91" s="22">
        <f t="shared" si="10"/>
        <v>0</v>
      </c>
      <c r="Z91" s="22">
        <f t="shared" si="10"/>
        <v>0</v>
      </c>
      <c r="AA91" s="22">
        <f>AA93+AA94+AA96+AA97</f>
        <v>287049.40000000002</v>
      </c>
      <c r="AB91" s="9">
        <v>2026</v>
      </c>
      <c r="AC91" s="14"/>
    </row>
    <row r="92" spans="1:29" ht="37.5" x14ac:dyDescent="0.35">
      <c r="A92" s="44"/>
      <c r="B92" s="4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49" t="s">
        <v>47</v>
      </c>
      <c r="T92" s="45" t="s">
        <v>17</v>
      </c>
      <c r="U92" s="10">
        <v>69.2</v>
      </c>
      <c r="V92" s="10">
        <v>69.2</v>
      </c>
      <c r="W92" s="10">
        <v>69.2</v>
      </c>
      <c r="X92" s="10">
        <v>69.2</v>
      </c>
      <c r="Y92" s="10">
        <v>69.2</v>
      </c>
      <c r="Z92" s="10">
        <v>69.2</v>
      </c>
      <c r="AA92" s="10">
        <v>69.2</v>
      </c>
      <c r="AB92" s="45">
        <v>2026</v>
      </c>
      <c r="AC92" s="14"/>
    </row>
    <row r="93" spans="1:29" ht="39.75" customHeight="1" x14ac:dyDescent="0.35">
      <c r="A93" s="44"/>
      <c r="B93" s="40">
        <v>0</v>
      </c>
      <c r="C93" s="20">
        <v>1</v>
      </c>
      <c r="D93" s="20">
        <v>1</v>
      </c>
      <c r="E93" s="20">
        <v>0</v>
      </c>
      <c r="F93" s="20">
        <v>7</v>
      </c>
      <c r="G93" s="20">
        <v>0</v>
      </c>
      <c r="H93" s="20">
        <v>2</v>
      </c>
      <c r="I93" s="20">
        <v>0</v>
      </c>
      <c r="J93" s="20">
        <v>1</v>
      </c>
      <c r="K93" s="20">
        <v>2</v>
      </c>
      <c r="L93" s="20" t="s">
        <v>49</v>
      </c>
      <c r="M93" s="20">
        <v>1</v>
      </c>
      <c r="N93" s="20" t="s">
        <v>39</v>
      </c>
      <c r="O93" s="20">
        <v>0</v>
      </c>
      <c r="P93" s="20">
        <v>3</v>
      </c>
      <c r="Q93" s="20">
        <v>9</v>
      </c>
      <c r="R93" s="20">
        <v>0</v>
      </c>
      <c r="S93" s="57" t="s">
        <v>157</v>
      </c>
      <c r="T93" s="56" t="s">
        <v>13</v>
      </c>
      <c r="U93" s="18">
        <v>600</v>
      </c>
      <c r="V93" s="18">
        <v>600</v>
      </c>
      <c r="W93" s="18">
        <v>300</v>
      </c>
      <c r="X93" s="18">
        <v>0</v>
      </c>
      <c r="Y93" s="18">
        <v>0</v>
      </c>
      <c r="Z93" s="18">
        <v>0</v>
      </c>
      <c r="AA93" s="18">
        <f>U93+V93+W93+X93+Y93+Z93</f>
        <v>1500</v>
      </c>
      <c r="AB93" s="45">
        <v>2023</v>
      </c>
      <c r="AC93" s="14"/>
    </row>
    <row r="94" spans="1:29" ht="38.25" customHeight="1" x14ac:dyDescent="0.35">
      <c r="A94" s="44"/>
      <c r="B94" s="40">
        <v>0</v>
      </c>
      <c r="C94" s="20">
        <v>1</v>
      </c>
      <c r="D94" s="20">
        <v>1</v>
      </c>
      <c r="E94" s="20">
        <v>0</v>
      </c>
      <c r="F94" s="20">
        <v>7</v>
      </c>
      <c r="G94" s="20">
        <v>0</v>
      </c>
      <c r="H94" s="20">
        <v>2</v>
      </c>
      <c r="I94" s="20">
        <v>0</v>
      </c>
      <c r="J94" s="20">
        <v>1</v>
      </c>
      <c r="K94" s="20">
        <v>2</v>
      </c>
      <c r="L94" s="20" t="s">
        <v>49</v>
      </c>
      <c r="M94" s="20">
        <v>1</v>
      </c>
      <c r="N94" s="20">
        <v>1</v>
      </c>
      <c r="O94" s="20">
        <v>0</v>
      </c>
      <c r="P94" s="20">
        <v>3</v>
      </c>
      <c r="Q94" s="20">
        <v>9</v>
      </c>
      <c r="R94" s="20">
        <v>0</v>
      </c>
      <c r="S94" s="57"/>
      <c r="T94" s="56"/>
      <c r="U94" s="18">
        <v>2400</v>
      </c>
      <c r="V94" s="18">
        <v>2400</v>
      </c>
      <c r="W94" s="18">
        <v>1200</v>
      </c>
      <c r="X94" s="18">
        <v>0</v>
      </c>
      <c r="Y94" s="18">
        <v>0</v>
      </c>
      <c r="Z94" s="18">
        <v>0</v>
      </c>
      <c r="AA94" s="18">
        <f>U94+V94+W94+X94+Y94+Z94</f>
        <v>6000</v>
      </c>
      <c r="AB94" s="45">
        <v>2023</v>
      </c>
      <c r="AC94" s="14"/>
    </row>
    <row r="95" spans="1:29" ht="58.5" customHeight="1" x14ac:dyDescent="0.35">
      <c r="A95" s="44"/>
      <c r="B95" s="4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49" t="s">
        <v>161</v>
      </c>
      <c r="T95" s="45" t="s">
        <v>28</v>
      </c>
      <c r="U95" s="27">
        <v>2</v>
      </c>
      <c r="V95" s="27">
        <v>1</v>
      </c>
      <c r="W95" s="27">
        <v>1</v>
      </c>
      <c r="X95" s="27">
        <v>0</v>
      </c>
      <c r="Y95" s="27">
        <v>0</v>
      </c>
      <c r="Z95" s="27">
        <v>0</v>
      </c>
      <c r="AA95" s="27">
        <f>SUM(U95:Z95)</f>
        <v>4</v>
      </c>
      <c r="AB95" s="45">
        <v>2023</v>
      </c>
      <c r="AC95" s="14"/>
    </row>
    <row r="96" spans="1:29" ht="21.75" customHeight="1" x14ac:dyDescent="0.35">
      <c r="A96" s="44"/>
      <c r="B96" s="40">
        <v>0</v>
      </c>
      <c r="C96" s="20">
        <v>4</v>
      </c>
      <c r="D96" s="20">
        <v>3</v>
      </c>
      <c r="E96" s="20">
        <v>0</v>
      </c>
      <c r="F96" s="20">
        <v>7</v>
      </c>
      <c r="G96" s="20">
        <v>0</v>
      </c>
      <c r="H96" s="20">
        <v>2</v>
      </c>
      <c r="I96" s="20">
        <v>0</v>
      </c>
      <c r="J96" s="20">
        <v>1</v>
      </c>
      <c r="K96" s="20">
        <v>2</v>
      </c>
      <c r="L96" s="20" t="s">
        <v>125</v>
      </c>
      <c r="M96" s="20">
        <v>1</v>
      </c>
      <c r="N96" s="20">
        <v>1</v>
      </c>
      <c r="O96" s="20">
        <v>0</v>
      </c>
      <c r="P96" s="20">
        <v>1</v>
      </c>
      <c r="Q96" s="20">
        <v>6</v>
      </c>
      <c r="R96" s="20">
        <v>2</v>
      </c>
      <c r="S96" s="73" t="s">
        <v>158</v>
      </c>
      <c r="T96" s="56" t="s">
        <v>13</v>
      </c>
      <c r="U96" s="18">
        <v>279279.40000000002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f>U96+V96+W96+X96+Y96+Z96</f>
        <v>279279.40000000002</v>
      </c>
      <c r="AB96" s="45">
        <v>2021</v>
      </c>
      <c r="AC96" s="14"/>
    </row>
    <row r="97" spans="1:29" ht="20.25" customHeight="1" x14ac:dyDescent="0.35">
      <c r="A97" s="44"/>
      <c r="B97" s="40">
        <v>0</v>
      </c>
      <c r="C97" s="20">
        <v>4</v>
      </c>
      <c r="D97" s="20">
        <v>3</v>
      </c>
      <c r="E97" s="20">
        <v>0</v>
      </c>
      <c r="F97" s="20">
        <v>7</v>
      </c>
      <c r="G97" s="20">
        <v>0</v>
      </c>
      <c r="H97" s="20">
        <v>2</v>
      </c>
      <c r="I97" s="20">
        <v>0</v>
      </c>
      <c r="J97" s="20">
        <v>1</v>
      </c>
      <c r="K97" s="20">
        <v>2</v>
      </c>
      <c r="L97" s="20" t="s">
        <v>125</v>
      </c>
      <c r="M97" s="20">
        <v>1</v>
      </c>
      <c r="N97" s="20">
        <v>0</v>
      </c>
      <c r="O97" s="20">
        <v>0</v>
      </c>
      <c r="P97" s="20">
        <v>0</v>
      </c>
      <c r="Q97" s="20">
        <v>0</v>
      </c>
      <c r="R97" s="20">
        <v>2</v>
      </c>
      <c r="S97" s="73"/>
      <c r="T97" s="56"/>
      <c r="U97" s="18">
        <v>270</v>
      </c>
      <c r="V97" s="18">
        <v>0</v>
      </c>
      <c r="W97" s="18">
        <v>0</v>
      </c>
      <c r="X97" s="18">
        <v>0</v>
      </c>
      <c r="Y97" s="18">
        <v>0</v>
      </c>
      <c r="Z97" s="18">
        <v>0</v>
      </c>
      <c r="AA97" s="18">
        <f>U97+V97+W97+X97+Y97+Z97</f>
        <v>270</v>
      </c>
      <c r="AB97" s="45">
        <v>2021</v>
      </c>
      <c r="AC97" s="14"/>
    </row>
    <row r="98" spans="1:29" ht="39" customHeight="1" x14ac:dyDescent="0.35">
      <c r="A98" s="44"/>
      <c r="B98" s="4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49" t="s">
        <v>48</v>
      </c>
      <c r="T98" s="45" t="s">
        <v>36</v>
      </c>
      <c r="U98" s="27">
        <v>1224</v>
      </c>
      <c r="V98" s="27">
        <v>0</v>
      </c>
      <c r="W98" s="27">
        <v>0</v>
      </c>
      <c r="X98" s="27">
        <v>0</v>
      </c>
      <c r="Y98" s="27">
        <v>0</v>
      </c>
      <c r="Z98" s="27">
        <v>0</v>
      </c>
      <c r="AA98" s="27">
        <v>1224</v>
      </c>
      <c r="AB98" s="45">
        <v>2021</v>
      </c>
      <c r="AC98" s="14"/>
    </row>
    <row r="99" spans="1:29" ht="38.25" customHeight="1" x14ac:dyDescent="0.35">
      <c r="A99" s="44"/>
      <c r="B99" s="40">
        <v>0</v>
      </c>
      <c r="C99" s="20">
        <v>1</v>
      </c>
      <c r="D99" s="20">
        <v>1</v>
      </c>
      <c r="E99" s="20">
        <v>0</v>
      </c>
      <c r="F99" s="20">
        <v>7</v>
      </c>
      <c r="G99" s="20">
        <v>0</v>
      </c>
      <c r="H99" s="20">
        <v>9</v>
      </c>
      <c r="I99" s="20">
        <v>0</v>
      </c>
      <c r="J99" s="20">
        <v>1</v>
      </c>
      <c r="K99" s="20">
        <v>2</v>
      </c>
      <c r="L99" s="20">
        <v>0</v>
      </c>
      <c r="M99" s="20">
        <v>3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1" t="s">
        <v>50</v>
      </c>
      <c r="T99" s="45" t="s">
        <v>13</v>
      </c>
      <c r="U99" s="22">
        <f>U102+U104+U106</f>
        <v>155</v>
      </c>
      <c r="V99" s="22">
        <f t="shared" ref="V99:AA99" si="11">V102+V104+V106</f>
        <v>159.4</v>
      </c>
      <c r="W99" s="22">
        <f t="shared" si="11"/>
        <v>277</v>
      </c>
      <c r="X99" s="22">
        <f t="shared" si="11"/>
        <v>277</v>
      </c>
      <c r="Y99" s="22">
        <f t="shared" si="11"/>
        <v>277</v>
      </c>
      <c r="Z99" s="22">
        <f t="shared" si="11"/>
        <v>277</v>
      </c>
      <c r="AA99" s="22">
        <f t="shared" si="11"/>
        <v>1422.4</v>
      </c>
      <c r="AB99" s="45">
        <v>2026</v>
      </c>
      <c r="AC99" s="14"/>
    </row>
    <row r="100" spans="1:29" ht="37.5" x14ac:dyDescent="0.35">
      <c r="A100" s="44"/>
      <c r="B100" s="4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49" t="s">
        <v>51</v>
      </c>
      <c r="T100" s="45" t="s">
        <v>17</v>
      </c>
      <c r="U100" s="10">
        <v>95.8</v>
      </c>
      <c r="V100" s="10">
        <v>99.5</v>
      </c>
      <c r="W100" s="10">
        <v>99.5</v>
      </c>
      <c r="X100" s="10">
        <v>99.5</v>
      </c>
      <c r="Y100" s="10">
        <v>99.5</v>
      </c>
      <c r="Z100" s="10">
        <v>99.5</v>
      </c>
      <c r="AA100" s="10">
        <v>99.5</v>
      </c>
      <c r="AB100" s="45">
        <v>2026</v>
      </c>
      <c r="AC100" s="14"/>
    </row>
    <row r="101" spans="1:29" ht="60.75" customHeight="1" x14ac:dyDescent="0.35">
      <c r="A101" s="44"/>
      <c r="B101" s="4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49" t="s">
        <v>52</v>
      </c>
      <c r="T101" s="45" t="s">
        <v>17</v>
      </c>
      <c r="U101" s="10">
        <v>96.4</v>
      </c>
      <c r="V101" s="10">
        <v>97.9</v>
      </c>
      <c r="W101" s="10">
        <v>97.9</v>
      </c>
      <c r="X101" s="10">
        <v>97.9</v>
      </c>
      <c r="Y101" s="10">
        <v>97.9</v>
      </c>
      <c r="Z101" s="10">
        <v>97.9</v>
      </c>
      <c r="AA101" s="10">
        <v>97.9</v>
      </c>
      <c r="AB101" s="45">
        <v>2026</v>
      </c>
      <c r="AC101" s="14"/>
    </row>
    <row r="102" spans="1:29" ht="37.5" x14ac:dyDescent="0.35">
      <c r="A102" s="44"/>
      <c r="B102" s="40">
        <v>0</v>
      </c>
      <c r="C102" s="20">
        <v>1</v>
      </c>
      <c r="D102" s="20">
        <v>1</v>
      </c>
      <c r="E102" s="20">
        <v>0</v>
      </c>
      <c r="F102" s="20">
        <v>7</v>
      </c>
      <c r="G102" s="20">
        <v>0</v>
      </c>
      <c r="H102" s="20">
        <v>9</v>
      </c>
      <c r="I102" s="20">
        <v>0</v>
      </c>
      <c r="J102" s="20">
        <v>1</v>
      </c>
      <c r="K102" s="20">
        <v>2</v>
      </c>
      <c r="L102" s="20">
        <v>0</v>
      </c>
      <c r="M102" s="20">
        <v>3</v>
      </c>
      <c r="N102" s="20">
        <v>9</v>
      </c>
      <c r="O102" s="20">
        <v>9</v>
      </c>
      <c r="P102" s="20">
        <v>9</v>
      </c>
      <c r="Q102" s="20">
        <v>9</v>
      </c>
      <c r="R102" s="20">
        <v>9</v>
      </c>
      <c r="S102" s="49" t="s">
        <v>53</v>
      </c>
      <c r="T102" s="45" t="s">
        <v>13</v>
      </c>
      <c r="U102" s="18">
        <v>70</v>
      </c>
      <c r="V102" s="18">
        <v>74.400000000000006</v>
      </c>
      <c r="W102" s="18">
        <v>74</v>
      </c>
      <c r="X102" s="18">
        <v>74</v>
      </c>
      <c r="Y102" s="18">
        <v>74</v>
      </c>
      <c r="Z102" s="18">
        <v>74</v>
      </c>
      <c r="AA102" s="18">
        <f>U102+V102+W102+X102+Y102+Z102</f>
        <v>440.4</v>
      </c>
      <c r="AB102" s="45">
        <v>2026</v>
      </c>
      <c r="AC102" s="14"/>
    </row>
    <row r="103" spans="1:29" ht="39.75" customHeight="1" x14ac:dyDescent="0.35">
      <c r="A103" s="44"/>
      <c r="B103" s="4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49" t="s">
        <v>54</v>
      </c>
      <c r="T103" s="45" t="s">
        <v>28</v>
      </c>
      <c r="U103" s="45">
        <v>13</v>
      </c>
      <c r="V103" s="45">
        <v>14</v>
      </c>
      <c r="W103" s="45">
        <v>14</v>
      </c>
      <c r="X103" s="45">
        <v>14</v>
      </c>
      <c r="Y103" s="45">
        <v>14</v>
      </c>
      <c r="Z103" s="45">
        <v>14</v>
      </c>
      <c r="AA103" s="45">
        <v>14</v>
      </c>
      <c r="AB103" s="45">
        <v>2026</v>
      </c>
      <c r="AC103" s="14"/>
    </row>
    <row r="104" spans="1:29" ht="37.5" x14ac:dyDescent="0.35">
      <c r="A104" s="44"/>
      <c r="B104" s="40">
        <v>0</v>
      </c>
      <c r="C104" s="20">
        <v>1</v>
      </c>
      <c r="D104" s="20">
        <v>1</v>
      </c>
      <c r="E104" s="20">
        <v>0</v>
      </c>
      <c r="F104" s="20">
        <v>7</v>
      </c>
      <c r="G104" s="20">
        <v>0</v>
      </c>
      <c r="H104" s="20">
        <v>9</v>
      </c>
      <c r="I104" s="20">
        <v>0</v>
      </c>
      <c r="J104" s="20">
        <v>1</v>
      </c>
      <c r="K104" s="20">
        <v>2</v>
      </c>
      <c r="L104" s="20">
        <v>0</v>
      </c>
      <c r="M104" s="20">
        <v>3</v>
      </c>
      <c r="N104" s="20">
        <v>9</v>
      </c>
      <c r="O104" s="20">
        <v>9</v>
      </c>
      <c r="P104" s="20">
        <v>9</v>
      </c>
      <c r="Q104" s="20">
        <v>9</v>
      </c>
      <c r="R104" s="20">
        <v>9</v>
      </c>
      <c r="S104" s="49" t="s">
        <v>55</v>
      </c>
      <c r="T104" s="45" t="s">
        <v>13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f>U104+V104+W104+X104+Y104+Z104</f>
        <v>0</v>
      </c>
      <c r="AB104" s="45">
        <v>2026</v>
      </c>
      <c r="AC104" s="14"/>
    </row>
    <row r="105" spans="1:29" ht="37.5" x14ac:dyDescent="0.35">
      <c r="A105" s="44"/>
      <c r="B105" s="4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52" t="s">
        <v>126</v>
      </c>
      <c r="T105" s="45" t="s">
        <v>28</v>
      </c>
      <c r="U105" s="45">
        <v>26</v>
      </c>
      <c r="V105" s="45">
        <v>34</v>
      </c>
      <c r="W105" s="45">
        <v>34</v>
      </c>
      <c r="X105" s="45">
        <v>34</v>
      </c>
      <c r="Y105" s="45">
        <v>34</v>
      </c>
      <c r="Z105" s="45">
        <v>34</v>
      </c>
      <c r="AA105" s="45">
        <v>34</v>
      </c>
      <c r="AB105" s="45">
        <v>2026</v>
      </c>
      <c r="AC105" s="14"/>
    </row>
    <row r="106" spans="1:29" x14ac:dyDescent="0.35">
      <c r="A106" s="44"/>
      <c r="B106" s="40">
        <v>0</v>
      </c>
      <c r="C106" s="20">
        <v>1</v>
      </c>
      <c r="D106" s="20">
        <v>1</v>
      </c>
      <c r="E106" s="20">
        <v>0</v>
      </c>
      <c r="F106" s="20">
        <v>7</v>
      </c>
      <c r="G106" s="20">
        <v>0</v>
      </c>
      <c r="H106" s="20">
        <v>9</v>
      </c>
      <c r="I106" s="20">
        <v>0</v>
      </c>
      <c r="J106" s="20">
        <v>1</v>
      </c>
      <c r="K106" s="20">
        <v>2</v>
      </c>
      <c r="L106" s="20">
        <v>0</v>
      </c>
      <c r="M106" s="20">
        <v>3</v>
      </c>
      <c r="N106" s="20">
        <v>9</v>
      </c>
      <c r="O106" s="20">
        <v>9</v>
      </c>
      <c r="P106" s="20">
        <v>9</v>
      </c>
      <c r="Q106" s="20">
        <v>9</v>
      </c>
      <c r="R106" s="20">
        <v>9</v>
      </c>
      <c r="S106" s="49" t="s">
        <v>56</v>
      </c>
      <c r="T106" s="45" t="s">
        <v>13</v>
      </c>
      <c r="U106" s="18">
        <v>85</v>
      </c>
      <c r="V106" s="18">
        <v>85</v>
      </c>
      <c r="W106" s="18">
        <v>203</v>
      </c>
      <c r="X106" s="18">
        <v>203</v>
      </c>
      <c r="Y106" s="18">
        <v>203</v>
      </c>
      <c r="Z106" s="18">
        <v>203</v>
      </c>
      <c r="AA106" s="18">
        <f>U106+V106+W106+X106+Y106+Z106</f>
        <v>982</v>
      </c>
      <c r="AB106" s="45">
        <v>2026</v>
      </c>
      <c r="AC106" s="14"/>
    </row>
    <row r="107" spans="1:29" ht="39" customHeight="1" x14ac:dyDescent="0.35">
      <c r="A107" s="44"/>
      <c r="B107" s="4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49" t="s">
        <v>57</v>
      </c>
      <c r="T107" s="45" t="s">
        <v>17</v>
      </c>
      <c r="U107" s="10">
        <v>11.5</v>
      </c>
      <c r="V107" s="10">
        <v>11</v>
      </c>
      <c r="W107" s="10">
        <v>8</v>
      </c>
      <c r="X107" s="10">
        <v>8</v>
      </c>
      <c r="Y107" s="10">
        <v>8</v>
      </c>
      <c r="Z107" s="10">
        <v>8</v>
      </c>
      <c r="AA107" s="10">
        <v>8</v>
      </c>
      <c r="AB107" s="45">
        <v>2026</v>
      </c>
      <c r="AC107" s="14"/>
    </row>
    <row r="108" spans="1:29" x14ac:dyDescent="0.35">
      <c r="A108" s="44"/>
      <c r="B108" s="4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49" t="s">
        <v>58</v>
      </c>
      <c r="T108" s="45" t="s">
        <v>25</v>
      </c>
      <c r="U108" s="27">
        <v>1150</v>
      </c>
      <c r="V108" s="27">
        <v>1150</v>
      </c>
      <c r="W108" s="27">
        <v>1150</v>
      </c>
      <c r="X108" s="27">
        <v>1150</v>
      </c>
      <c r="Y108" s="27">
        <v>1150</v>
      </c>
      <c r="Z108" s="27">
        <v>1150</v>
      </c>
      <c r="AA108" s="27">
        <f>SUM(U108:Z108)</f>
        <v>6900</v>
      </c>
      <c r="AB108" s="45">
        <v>2026</v>
      </c>
      <c r="AC108" s="14"/>
    </row>
    <row r="109" spans="1:29" ht="37.5" x14ac:dyDescent="0.35">
      <c r="A109" s="44"/>
      <c r="B109" s="4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49" t="s">
        <v>169</v>
      </c>
      <c r="T109" s="45" t="s">
        <v>25</v>
      </c>
      <c r="U109" s="27">
        <v>20</v>
      </c>
      <c r="V109" s="27">
        <v>20</v>
      </c>
      <c r="W109" s="27">
        <v>20</v>
      </c>
      <c r="X109" s="27">
        <v>20</v>
      </c>
      <c r="Y109" s="27">
        <v>20</v>
      </c>
      <c r="Z109" s="27">
        <v>20</v>
      </c>
      <c r="AA109" s="27">
        <f>SUM(U109:Z109)</f>
        <v>120</v>
      </c>
      <c r="AB109" s="45">
        <v>2026</v>
      </c>
      <c r="AC109" s="14"/>
    </row>
    <row r="110" spans="1:29" ht="56.25" x14ac:dyDescent="0.35">
      <c r="A110" s="44"/>
      <c r="B110" s="4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49" t="s">
        <v>59</v>
      </c>
      <c r="T110" s="45" t="s">
        <v>25</v>
      </c>
      <c r="U110" s="27">
        <v>2300</v>
      </c>
      <c r="V110" s="27">
        <v>2300</v>
      </c>
      <c r="W110" s="27">
        <v>2300</v>
      </c>
      <c r="X110" s="27">
        <v>2300</v>
      </c>
      <c r="Y110" s="27">
        <v>2300</v>
      </c>
      <c r="Z110" s="27">
        <v>2300</v>
      </c>
      <c r="AA110" s="27">
        <f>SUM(U110:Z110)</f>
        <v>13800</v>
      </c>
      <c r="AB110" s="45">
        <v>2026</v>
      </c>
      <c r="AC110" s="14"/>
    </row>
    <row r="111" spans="1:29" ht="23.25" customHeight="1" x14ac:dyDescent="0.35">
      <c r="A111" s="44"/>
      <c r="B111" s="40">
        <v>0</v>
      </c>
      <c r="C111" s="20">
        <v>1</v>
      </c>
      <c r="D111" s="20">
        <v>1</v>
      </c>
      <c r="E111" s="20">
        <v>0</v>
      </c>
      <c r="F111" s="20">
        <v>7</v>
      </c>
      <c r="G111" s="20">
        <v>0</v>
      </c>
      <c r="H111" s="20">
        <v>0</v>
      </c>
      <c r="I111" s="20">
        <v>0</v>
      </c>
      <c r="J111" s="20">
        <v>1</v>
      </c>
      <c r="K111" s="20">
        <v>2</v>
      </c>
      <c r="L111" s="20">
        <v>0</v>
      </c>
      <c r="M111" s="20">
        <v>4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1" t="s">
        <v>60</v>
      </c>
      <c r="T111" s="45" t="s">
        <v>13</v>
      </c>
      <c r="U111" s="22">
        <f>U113+U114+U116</f>
        <v>241466.8</v>
      </c>
      <c r="V111" s="22">
        <f t="shared" ref="V111:AA111" si="12">V113+V114+V116</f>
        <v>260980.7</v>
      </c>
      <c r="W111" s="22">
        <f t="shared" si="12"/>
        <v>250117</v>
      </c>
      <c r="X111" s="22">
        <f t="shared" si="12"/>
        <v>257141.2</v>
      </c>
      <c r="Y111" s="22">
        <f t="shared" si="12"/>
        <v>257141.2</v>
      </c>
      <c r="Z111" s="22">
        <f t="shared" si="12"/>
        <v>257141.2</v>
      </c>
      <c r="AA111" s="22">
        <f t="shared" si="12"/>
        <v>1523988.1</v>
      </c>
      <c r="AB111" s="9">
        <v>2026</v>
      </c>
      <c r="AC111" s="14"/>
    </row>
    <row r="112" spans="1:29" ht="37.5" x14ac:dyDescent="0.35">
      <c r="A112" s="44"/>
      <c r="B112" s="4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49" t="s">
        <v>61</v>
      </c>
      <c r="T112" s="45" t="s">
        <v>17</v>
      </c>
      <c r="U112" s="10">
        <v>80.3</v>
      </c>
      <c r="V112" s="10">
        <v>80.3</v>
      </c>
      <c r="W112" s="10">
        <v>80.3</v>
      </c>
      <c r="X112" s="10">
        <v>80.3</v>
      </c>
      <c r="Y112" s="10">
        <v>80.3</v>
      </c>
      <c r="Z112" s="10">
        <v>80.3</v>
      </c>
      <c r="AA112" s="10">
        <v>80.3</v>
      </c>
      <c r="AB112" s="45">
        <v>2026</v>
      </c>
      <c r="AC112" s="14"/>
    </row>
    <row r="113" spans="1:33" ht="25.5" customHeight="1" x14ac:dyDescent="0.35">
      <c r="A113" s="44"/>
      <c r="B113" s="40">
        <v>0</v>
      </c>
      <c r="C113" s="20">
        <v>1</v>
      </c>
      <c r="D113" s="20">
        <v>1</v>
      </c>
      <c r="E113" s="20">
        <v>0</v>
      </c>
      <c r="F113" s="20">
        <v>7</v>
      </c>
      <c r="G113" s="20">
        <v>0</v>
      </c>
      <c r="H113" s="20">
        <v>2</v>
      </c>
      <c r="I113" s="20">
        <v>0</v>
      </c>
      <c r="J113" s="20">
        <v>1</v>
      </c>
      <c r="K113" s="20">
        <v>2</v>
      </c>
      <c r="L113" s="20">
        <v>0</v>
      </c>
      <c r="M113" s="20">
        <v>4</v>
      </c>
      <c r="N113" s="20" t="s">
        <v>123</v>
      </c>
      <c r="O113" s="20">
        <v>3</v>
      </c>
      <c r="P113" s="20">
        <v>0</v>
      </c>
      <c r="Q113" s="20">
        <v>4</v>
      </c>
      <c r="R113" s="20">
        <v>0</v>
      </c>
      <c r="S113" s="70" t="s">
        <v>62</v>
      </c>
      <c r="T113" s="56" t="s">
        <v>13</v>
      </c>
      <c r="U113" s="18">
        <v>20079.3</v>
      </c>
      <c r="V113" s="18">
        <v>25444.7</v>
      </c>
      <c r="W113" s="18">
        <v>25011.7</v>
      </c>
      <c r="X113" s="18">
        <v>25714.1</v>
      </c>
      <c r="Y113" s="18">
        <v>25714.1</v>
      </c>
      <c r="Z113" s="18">
        <v>25714.1</v>
      </c>
      <c r="AA113" s="18">
        <f>U113+V113+W113+X113+Y113+Z113</f>
        <v>147678</v>
      </c>
      <c r="AB113" s="45">
        <v>2026</v>
      </c>
      <c r="AC113" s="14"/>
    </row>
    <row r="114" spans="1:33" x14ac:dyDescent="0.35">
      <c r="A114" s="44"/>
      <c r="B114" s="40">
        <v>0</v>
      </c>
      <c r="C114" s="20">
        <v>1</v>
      </c>
      <c r="D114" s="20">
        <v>1</v>
      </c>
      <c r="E114" s="20">
        <v>0</v>
      </c>
      <c r="F114" s="20">
        <v>7</v>
      </c>
      <c r="G114" s="20">
        <v>0</v>
      </c>
      <c r="H114" s="20">
        <v>2</v>
      </c>
      <c r="I114" s="20">
        <v>0</v>
      </c>
      <c r="J114" s="20">
        <v>1</v>
      </c>
      <c r="K114" s="20">
        <v>2</v>
      </c>
      <c r="L114" s="20">
        <v>0</v>
      </c>
      <c r="M114" s="20">
        <v>4</v>
      </c>
      <c r="N114" s="20" t="s">
        <v>123</v>
      </c>
      <c r="O114" s="20">
        <v>3</v>
      </c>
      <c r="P114" s="20">
        <v>0</v>
      </c>
      <c r="Q114" s="20">
        <v>4</v>
      </c>
      <c r="R114" s="20">
        <v>0</v>
      </c>
      <c r="S114" s="70"/>
      <c r="T114" s="56"/>
      <c r="U114" s="18">
        <v>214013.5</v>
      </c>
      <c r="V114" s="18">
        <v>229002.9</v>
      </c>
      <c r="W114" s="18">
        <v>225105.3</v>
      </c>
      <c r="X114" s="18">
        <v>231427.1</v>
      </c>
      <c r="Y114" s="18">
        <v>231427.1</v>
      </c>
      <c r="Z114" s="18">
        <v>231427.1</v>
      </c>
      <c r="AA114" s="18">
        <f>U114+V114+W114+X114+Y114+Z114</f>
        <v>1362403</v>
      </c>
      <c r="AB114" s="45">
        <v>2026</v>
      </c>
      <c r="AC114" s="14"/>
    </row>
    <row r="115" spans="1:33" ht="23.25" customHeight="1" x14ac:dyDescent="0.35">
      <c r="A115" s="44"/>
      <c r="B115" s="4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49" t="s">
        <v>63</v>
      </c>
      <c r="T115" s="45" t="s">
        <v>17</v>
      </c>
      <c r="U115" s="10">
        <v>100</v>
      </c>
      <c r="V115" s="10">
        <v>100</v>
      </c>
      <c r="W115" s="10">
        <v>100</v>
      </c>
      <c r="X115" s="10">
        <v>100</v>
      </c>
      <c r="Y115" s="10">
        <v>100</v>
      </c>
      <c r="Z115" s="10">
        <v>100</v>
      </c>
      <c r="AA115" s="10">
        <v>100</v>
      </c>
      <c r="AB115" s="45">
        <v>2026</v>
      </c>
      <c r="AC115" s="14"/>
    </row>
    <row r="116" spans="1:33" ht="30" customHeight="1" x14ac:dyDescent="0.35">
      <c r="A116" s="44"/>
      <c r="B116" s="40">
        <v>0</v>
      </c>
      <c r="C116" s="20">
        <v>1</v>
      </c>
      <c r="D116" s="20">
        <v>1</v>
      </c>
      <c r="E116" s="20">
        <v>0</v>
      </c>
      <c r="F116" s="20">
        <v>7</v>
      </c>
      <c r="G116" s="20">
        <v>0</v>
      </c>
      <c r="H116" s="20">
        <v>2</v>
      </c>
      <c r="I116" s="20">
        <v>0</v>
      </c>
      <c r="J116" s="20">
        <v>1</v>
      </c>
      <c r="K116" s="20">
        <v>2</v>
      </c>
      <c r="L116" s="20">
        <v>0</v>
      </c>
      <c r="M116" s="20">
        <v>4</v>
      </c>
      <c r="N116" s="20">
        <v>9</v>
      </c>
      <c r="O116" s="20">
        <v>9</v>
      </c>
      <c r="P116" s="20">
        <v>9</v>
      </c>
      <c r="Q116" s="20">
        <v>9</v>
      </c>
      <c r="R116" s="20">
        <v>9</v>
      </c>
      <c r="S116" s="49" t="s">
        <v>64</v>
      </c>
      <c r="T116" s="45" t="s">
        <v>13</v>
      </c>
      <c r="U116" s="18">
        <v>7374</v>
      </c>
      <c r="V116" s="18">
        <v>6533.1</v>
      </c>
      <c r="W116" s="18">
        <v>0</v>
      </c>
      <c r="X116" s="18">
        <v>0</v>
      </c>
      <c r="Y116" s="18">
        <v>0</v>
      </c>
      <c r="Z116" s="18">
        <v>0</v>
      </c>
      <c r="AA116" s="18">
        <f>U116+V116+W116+X116+Y116+Z116</f>
        <v>13907.1</v>
      </c>
      <c r="AB116" s="45">
        <v>2022</v>
      </c>
      <c r="AC116" s="14"/>
    </row>
    <row r="117" spans="1:33" ht="37.5" x14ac:dyDescent="0.35">
      <c r="A117" s="44"/>
      <c r="B117" s="4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49" t="s">
        <v>65</v>
      </c>
      <c r="T117" s="45" t="s">
        <v>17</v>
      </c>
      <c r="U117" s="10">
        <v>100</v>
      </c>
      <c r="V117" s="10">
        <v>100</v>
      </c>
      <c r="W117" s="10">
        <v>100</v>
      </c>
      <c r="X117" s="10">
        <v>100</v>
      </c>
      <c r="Y117" s="10">
        <v>100</v>
      </c>
      <c r="Z117" s="10">
        <v>100</v>
      </c>
      <c r="AA117" s="10">
        <v>100</v>
      </c>
      <c r="AB117" s="45">
        <v>2026</v>
      </c>
      <c r="AC117" s="14"/>
    </row>
    <row r="118" spans="1:33" ht="44.25" customHeight="1" x14ac:dyDescent="0.35">
      <c r="A118" s="44"/>
      <c r="B118" s="40">
        <v>0</v>
      </c>
      <c r="C118" s="20">
        <v>1</v>
      </c>
      <c r="D118" s="20">
        <v>1</v>
      </c>
      <c r="E118" s="20">
        <v>0</v>
      </c>
      <c r="F118" s="20">
        <v>7</v>
      </c>
      <c r="G118" s="20">
        <v>0</v>
      </c>
      <c r="H118" s="20">
        <v>2</v>
      </c>
      <c r="I118" s="20">
        <v>0</v>
      </c>
      <c r="J118" s="20">
        <v>1</v>
      </c>
      <c r="K118" s="20">
        <v>2</v>
      </c>
      <c r="L118" s="20">
        <v>0</v>
      </c>
      <c r="M118" s="20">
        <v>5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1" t="s">
        <v>66</v>
      </c>
      <c r="T118" s="45" t="s">
        <v>13</v>
      </c>
      <c r="U118" s="22">
        <f>U120+U121+U122+U124+U127+U128+U130+U132+U133+U126</f>
        <v>35543.000000000007</v>
      </c>
      <c r="V118" s="22">
        <f>V120+V121+V122+V124+V127+V128+V130+V132+V133+V126+V135+V136+V137+V138+V140+V141+V142+V143</f>
        <v>144094.9</v>
      </c>
      <c r="W118" s="22">
        <f t="shared" ref="W118:Z118" si="13">W120+W121+W122+W124+W127+W128+W130+W132+W133+W126+W135+W136+W137+W138+W140+W141+W142+W143</f>
        <v>157418.1</v>
      </c>
      <c r="X118" s="22">
        <f t="shared" si="13"/>
        <v>15418.9</v>
      </c>
      <c r="Y118" s="22">
        <f t="shared" si="13"/>
        <v>15418.9</v>
      </c>
      <c r="Z118" s="22">
        <f t="shared" si="13"/>
        <v>15418.9</v>
      </c>
      <c r="AA118" s="22">
        <f>SUM(U118:Z118)</f>
        <v>383312.70000000007</v>
      </c>
      <c r="AB118" s="9">
        <v>2026</v>
      </c>
      <c r="AC118" s="14"/>
    </row>
    <row r="119" spans="1:33" ht="38.25" customHeight="1" x14ac:dyDescent="0.35">
      <c r="A119" s="44"/>
      <c r="B119" s="4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49" t="s">
        <v>32</v>
      </c>
      <c r="T119" s="45" t="s">
        <v>28</v>
      </c>
      <c r="U119" s="31">
        <v>24</v>
      </c>
      <c r="V119" s="31">
        <v>44</v>
      </c>
      <c r="W119" s="31">
        <v>2</v>
      </c>
      <c r="X119" s="31">
        <v>2</v>
      </c>
      <c r="Y119" s="31">
        <v>2</v>
      </c>
      <c r="Z119" s="31">
        <v>2</v>
      </c>
      <c r="AA119" s="31">
        <f>SUM(U119:Z119)</f>
        <v>76</v>
      </c>
      <c r="AB119" s="45">
        <v>2026</v>
      </c>
      <c r="AC119" s="14"/>
    </row>
    <row r="120" spans="1:33" ht="27" customHeight="1" x14ac:dyDescent="0.35">
      <c r="A120" s="44"/>
      <c r="B120" s="40">
        <v>0</v>
      </c>
      <c r="C120" s="20">
        <v>1</v>
      </c>
      <c r="D120" s="20">
        <v>1</v>
      </c>
      <c r="E120" s="20">
        <v>0</v>
      </c>
      <c r="F120" s="20">
        <v>7</v>
      </c>
      <c r="G120" s="20">
        <v>0</v>
      </c>
      <c r="H120" s="20">
        <v>2</v>
      </c>
      <c r="I120" s="20">
        <v>0</v>
      </c>
      <c r="J120" s="20">
        <v>1</v>
      </c>
      <c r="K120" s="20">
        <v>2</v>
      </c>
      <c r="L120" s="20">
        <v>0</v>
      </c>
      <c r="M120" s="20">
        <v>5</v>
      </c>
      <c r="N120" s="20">
        <v>9</v>
      </c>
      <c r="O120" s="20">
        <v>9</v>
      </c>
      <c r="P120" s="20">
        <v>9</v>
      </c>
      <c r="Q120" s="20">
        <v>9</v>
      </c>
      <c r="R120" s="20">
        <v>9</v>
      </c>
      <c r="S120" s="71" t="s">
        <v>67</v>
      </c>
      <c r="T120" s="56" t="s">
        <v>13</v>
      </c>
      <c r="U120" s="18">
        <v>15894.3</v>
      </c>
      <c r="V120" s="18">
        <v>9882.1</v>
      </c>
      <c r="W120" s="18">
        <v>0</v>
      </c>
      <c r="X120" s="18">
        <v>15418.9</v>
      </c>
      <c r="Y120" s="18">
        <v>15418.9</v>
      </c>
      <c r="Z120" s="18">
        <v>15418.9</v>
      </c>
      <c r="AA120" s="18">
        <f>U120+V120+W120+X120+Y120+Z120</f>
        <v>72033.100000000006</v>
      </c>
      <c r="AB120" s="45">
        <v>2026</v>
      </c>
      <c r="AC120" s="14"/>
    </row>
    <row r="121" spans="1:33" ht="21" customHeight="1" x14ac:dyDescent="0.35">
      <c r="A121" s="44"/>
      <c r="B121" s="40">
        <v>0</v>
      </c>
      <c r="C121" s="20">
        <v>1</v>
      </c>
      <c r="D121" s="20">
        <v>1</v>
      </c>
      <c r="E121" s="20">
        <v>0</v>
      </c>
      <c r="F121" s="20">
        <v>7</v>
      </c>
      <c r="G121" s="20">
        <v>0</v>
      </c>
      <c r="H121" s="20">
        <v>2</v>
      </c>
      <c r="I121" s="20">
        <v>0</v>
      </c>
      <c r="J121" s="20">
        <v>1</v>
      </c>
      <c r="K121" s="20">
        <v>2</v>
      </c>
      <c r="L121" s="20">
        <v>0</v>
      </c>
      <c r="M121" s="20">
        <v>5</v>
      </c>
      <c r="N121" s="20" t="s">
        <v>39</v>
      </c>
      <c r="O121" s="20">
        <v>0</v>
      </c>
      <c r="P121" s="20">
        <v>4</v>
      </c>
      <c r="Q121" s="20">
        <v>4</v>
      </c>
      <c r="R121" s="20">
        <v>0</v>
      </c>
      <c r="S121" s="71"/>
      <c r="T121" s="56"/>
      <c r="U121" s="18">
        <v>1995.4</v>
      </c>
      <c r="V121" s="18">
        <v>5700.7</v>
      </c>
      <c r="W121" s="18">
        <v>4429.3</v>
      </c>
      <c r="X121" s="18">
        <v>0</v>
      </c>
      <c r="Y121" s="18">
        <v>0</v>
      </c>
      <c r="Z121" s="18">
        <v>0</v>
      </c>
      <c r="AA121" s="18">
        <f>U121+V121+W121+X121+Y121+Z121</f>
        <v>12125.400000000001</v>
      </c>
      <c r="AB121" s="45">
        <v>2023</v>
      </c>
      <c r="AC121" s="14"/>
    </row>
    <row r="122" spans="1:33" ht="22.5" customHeight="1" x14ac:dyDescent="0.35">
      <c r="A122" s="44"/>
      <c r="B122" s="40">
        <v>0</v>
      </c>
      <c r="C122" s="20">
        <v>1</v>
      </c>
      <c r="D122" s="20">
        <v>1</v>
      </c>
      <c r="E122" s="20">
        <v>0</v>
      </c>
      <c r="F122" s="20">
        <v>7</v>
      </c>
      <c r="G122" s="20">
        <v>0</v>
      </c>
      <c r="H122" s="20">
        <v>2</v>
      </c>
      <c r="I122" s="20">
        <v>0</v>
      </c>
      <c r="J122" s="20">
        <v>1</v>
      </c>
      <c r="K122" s="20">
        <v>2</v>
      </c>
      <c r="L122" s="20">
        <v>0</v>
      </c>
      <c r="M122" s="20">
        <v>5</v>
      </c>
      <c r="N122" s="20">
        <v>1</v>
      </c>
      <c r="O122" s="20">
        <v>0</v>
      </c>
      <c r="P122" s="20">
        <v>4</v>
      </c>
      <c r="Q122" s="20">
        <v>4</v>
      </c>
      <c r="R122" s="20">
        <v>0</v>
      </c>
      <c r="S122" s="71"/>
      <c r="T122" s="56"/>
      <c r="U122" s="28">
        <v>8691.7000000000007</v>
      </c>
      <c r="V122" s="28">
        <v>5042.2</v>
      </c>
      <c r="W122" s="28">
        <v>12857.3</v>
      </c>
      <c r="X122" s="18">
        <v>0</v>
      </c>
      <c r="Y122" s="18">
        <v>0</v>
      </c>
      <c r="Z122" s="18">
        <v>0</v>
      </c>
      <c r="AA122" s="18">
        <f>U122+V122+W122+X122+Y122+Z122</f>
        <v>26591.200000000001</v>
      </c>
      <c r="AB122" s="45">
        <v>2023</v>
      </c>
      <c r="AC122" s="14"/>
    </row>
    <row r="123" spans="1:33" ht="57.75" customHeight="1" x14ac:dyDescent="0.35">
      <c r="A123" s="44"/>
      <c r="B123" s="4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50" t="s">
        <v>68</v>
      </c>
      <c r="T123" s="45" t="s">
        <v>28</v>
      </c>
      <c r="U123" s="27">
        <v>18</v>
      </c>
      <c r="V123" s="27">
        <v>18</v>
      </c>
      <c r="W123" s="27">
        <v>2</v>
      </c>
      <c r="X123" s="27">
        <v>2</v>
      </c>
      <c r="Y123" s="27">
        <v>2</v>
      </c>
      <c r="Z123" s="27">
        <v>2</v>
      </c>
      <c r="AA123" s="27">
        <f>SUM(U123:Z123)</f>
        <v>44</v>
      </c>
      <c r="AB123" s="45">
        <v>2026</v>
      </c>
      <c r="AC123" s="14"/>
      <c r="AG123" s="1" t="s">
        <v>207</v>
      </c>
    </row>
    <row r="124" spans="1:33" ht="38.25" customHeight="1" x14ac:dyDescent="0.35">
      <c r="A124" s="44"/>
      <c r="B124" s="40">
        <v>0</v>
      </c>
      <c r="C124" s="20">
        <v>1</v>
      </c>
      <c r="D124" s="20">
        <v>1</v>
      </c>
      <c r="E124" s="20">
        <v>0</v>
      </c>
      <c r="F124" s="20">
        <v>7</v>
      </c>
      <c r="G124" s="20">
        <v>0</v>
      </c>
      <c r="H124" s="20">
        <v>2</v>
      </c>
      <c r="I124" s="20">
        <v>0</v>
      </c>
      <c r="J124" s="20">
        <v>1</v>
      </c>
      <c r="K124" s="20">
        <v>2</v>
      </c>
      <c r="L124" s="20">
        <v>0</v>
      </c>
      <c r="M124" s="20">
        <v>5</v>
      </c>
      <c r="N124" s="20">
        <v>9</v>
      </c>
      <c r="O124" s="20">
        <v>9</v>
      </c>
      <c r="P124" s="20">
        <v>9</v>
      </c>
      <c r="Q124" s="20">
        <v>9</v>
      </c>
      <c r="R124" s="20">
        <v>9</v>
      </c>
      <c r="S124" s="50" t="s">
        <v>129</v>
      </c>
      <c r="T124" s="45" t="s">
        <v>13</v>
      </c>
      <c r="U124" s="18">
        <v>1342.7</v>
      </c>
      <c r="V124" s="18">
        <v>1105.4000000000001</v>
      </c>
      <c r="W124" s="18">
        <v>0</v>
      </c>
      <c r="X124" s="18">
        <v>0</v>
      </c>
      <c r="Y124" s="18">
        <v>0</v>
      </c>
      <c r="Z124" s="18">
        <v>0</v>
      </c>
      <c r="AA124" s="18">
        <f>U124+V124+W124+X124+Y124+Z124</f>
        <v>2448.1000000000004</v>
      </c>
      <c r="AB124" s="45">
        <v>2022</v>
      </c>
      <c r="AC124" s="14"/>
    </row>
    <row r="125" spans="1:33" ht="38.25" customHeight="1" x14ac:dyDescent="0.35">
      <c r="A125" s="44"/>
      <c r="B125" s="4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50" t="s">
        <v>132</v>
      </c>
      <c r="T125" s="45" t="s">
        <v>28</v>
      </c>
      <c r="U125" s="27">
        <v>1</v>
      </c>
      <c r="V125" s="27">
        <v>3</v>
      </c>
      <c r="W125" s="27">
        <v>0</v>
      </c>
      <c r="X125" s="27">
        <v>0</v>
      </c>
      <c r="Y125" s="27">
        <v>0</v>
      </c>
      <c r="Z125" s="27">
        <v>0</v>
      </c>
      <c r="AA125" s="27">
        <v>4</v>
      </c>
      <c r="AB125" s="45">
        <v>2022</v>
      </c>
      <c r="AC125" s="14"/>
    </row>
    <row r="126" spans="1:33" ht="21.75" customHeight="1" x14ac:dyDescent="0.35">
      <c r="A126" s="44"/>
      <c r="B126" s="40">
        <v>0</v>
      </c>
      <c r="C126" s="20">
        <v>1</v>
      </c>
      <c r="D126" s="20">
        <v>1</v>
      </c>
      <c r="E126" s="20">
        <v>0</v>
      </c>
      <c r="F126" s="20">
        <v>7</v>
      </c>
      <c r="G126" s="20">
        <v>0</v>
      </c>
      <c r="H126" s="20">
        <v>2</v>
      </c>
      <c r="I126" s="20">
        <v>0</v>
      </c>
      <c r="J126" s="20">
        <v>1</v>
      </c>
      <c r="K126" s="20">
        <v>2</v>
      </c>
      <c r="L126" s="20">
        <v>0</v>
      </c>
      <c r="M126" s="20">
        <v>5</v>
      </c>
      <c r="N126" s="20">
        <v>9</v>
      </c>
      <c r="O126" s="20">
        <v>9</v>
      </c>
      <c r="P126" s="20">
        <v>9</v>
      </c>
      <c r="Q126" s="20">
        <v>9</v>
      </c>
      <c r="R126" s="20">
        <v>9</v>
      </c>
      <c r="S126" s="71" t="s">
        <v>69</v>
      </c>
      <c r="T126" s="56" t="s">
        <v>13</v>
      </c>
      <c r="U126" s="18">
        <v>462.1</v>
      </c>
      <c r="V126" s="18">
        <v>787.9</v>
      </c>
      <c r="W126" s="18">
        <v>0</v>
      </c>
      <c r="X126" s="18">
        <v>0</v>
      </c>
      <c r="Y126" s="18">
        <v>0</v>
      </c>
      <c r="Z126" s="18">
        <v>0</v>
      </c>
      <c r="AA126" s="18">
        <f>U126+V126+W126+X126+Y126+Z126</f>
        <v>1250</v>
      </c>
      <c r="AB126" s="45">
        <v>2022</v>
      </c>
      <c r="AC126" s="14"/>
    </row>
    <row r="127" spans="1:33" ht="23.25" customHeight="1" x14ac:dyDescent="0.35">
      <c r="A127" s="44"/>
      <c r="B127" s="40">
        <v>0</v>
      </c>
      <c r="C127" s="20">
        <v>1</v>
      </c>
      <c r="D127" s="20">
        <v>1</v>
      </c>
      <c r="E127" s="20">
        <v>0</v>
      </c>
      <c r="F127" s="20">
        <v>7</v>
      </c>
      <c r="G127" s="20">
        <v>0</v>
      </c>
      <c r="H127" s="20">
        <v>2</v>
      </c>
      <c r="I127" s="20">
        <v>0</v>
      </c>
      <c r="J127" s="20">
        <v>1</v>
      </c>
      <c r="K127" s="20">
        <v>2</v>
      </c>
      <c r="L127" s="20">
        <v>0</v>
      </c>
      <c r="M127" s="20">
        <v>5</v>
      </c>
      <c r="N127" s="20" t="s">
        <v>39</v>
      </c>
      <c r="O127" s="20">
        <v>0</v>
      </c>
      <c r="P127" s="20">
        <v>4</v>
      </c>
      <c r="Q127" s="20">
        <v>4</v>
      </c>
      <c r="R127" s="20">
        <v>0</v>
      </c>
      <c r="S127" s="71"/>
      <c r="T127" s="56"/>
      <c r="U127" s="18">
        <v>918.7</v>
      </c>
      <c r="V127" s="18">
        <v>0</v>
      </c>
      <c r="W127" s="18">
        <v>1425.8</v>
      </c>
      <c r="X127" s="18">
        <v>0</v>
      </c>
      <c r="Y127" s="18">
        <v>0</v>
      </c>
      <c r="Z127" s="18">
        <v>0</v>
      </c>
      <c r="AA127" s="18">
        <f>U127+V127+W127+X127+Y127+Z127</f>
        <v>2344.5</v>
      </c>
      <c r="AB127" s="45">
        <v>2023</v>
      </c>
      <c r="AC127" s="14"/>
    </row>
    <row r="128" spans="1:33" ht="23.25" customHeight="1" x14ac:dyDescent="0.35">
      <c r="A128" s="44"/>
      <c r="B128" s="40">
        <v>0</v>
      </c>
      <c r="C128" s="20">
        <v>1</v>
      </c>
      <c r="D128" s="20">
        <v>1</v>
      </c>
      <c r="E128" s="20">
        <v>0</v>
      </c>
      <c r="F128" s="20">
        <v>7</v>
      </c>
      <c r="G128" s="20">
        <v>0</v>
      </c>
      <c r="H128" s="20">
        <v>2</v>
      </c>
      <c r="I128" s="20">
        <v>0</v>
      </c>
      <c r="J128" s="20">
        <v>1</v>
      </c>
      <c r="K128" s="20">
        <v>2</v>
      </c>
      <c r="L128" s="20">
        <v>0</v>
      </c>
      <c r="M128" s="20">
        <v>5</v>
      </c>
      <c r="N128" s="20">
        <v>1</v>
      </c>
      <c r="O128" s="20">
        <v>0</v>
      </c>
      <c r="P128" s="20">
        <v>4</v>
      </c>
      <c r="Q128" s="20">
        <v>4</v>
      </c>
      <c r="R128" s="20">
        <v>0</v>
      </c>
      <c r="S128" s="71"/>
      <c r="T128" s="56"/>
      <c r="U128" s="18">
        <v>1450.2</v>
      </c>
      <c r="V128" s="18">
        <v>0</v>
      </c>
      <c r="W128" s="18">
        <v>1425.7</v>
      </c>
      <c r="X128" s="18">
        <v>0</v>
      </c>
      <c r="Y128" s="18">
        <v>0</v>
      </c>
      <c r="Z128" s="18">
        <v>0</v>
      </c>
      <c r="AA128" s="18">
        <f>U128+V128+W128+X128+Y128+Z128</f>
        <v>2875.9</v>
      </c>
      <c r="AB128" s="45">
        <v>2023</v>
      </c>
      <c r="AC128" s="14"/>
    </row>
    <row r="129" spans="1:32" ht="37.5" x14ac:dyDescent="0.35">
      <c r="A129" s="44"/>
      <c r="B129" s="4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49" t="s">
        <v>70</v>
      </c>
      <c r="T129" s="45" t="s">
        <v>28</v>
      </c>
      <c r="U129" s="27">
        <v>1</v>
      </c>
      <c r="V129" s="27">
        <v>2</v>
      </c>
      <c r="W129" s="27">
        <v>1</v>
      </c>
      <c r="X129" s="27">
        <v>0</v>
      </c>
      <c r="Y129" s="27">
        <v>0</v>
      </c>
      <c r="Z129" s="27">
        <v>0</v>
      </c>
      <c r="AA129" s="27">
        <f>SUM(U129:Z129)</f>
        <v>4</v>
      </c>
      <c r="AB129" s="45">
        <v>2023</v>
      </c>
      <c r="AC129" s="14"/>
      <c r="AF129" s="13">
        <f>V135+V136+V137+V138+V143</f>
        <v>114621.59999999999</v>
      </c>
    </row>
    <row r="130" spans="1:32" ht="37.5" x14ac:dyDescent="0.35">
      <c r="A130" s="44"/>
      <c r="B130" s="40">
        <v>0</v>
      </c>
      <c r="C130" s="20">
        <v>1</v>
      </c>
      <c r="D130" s="20">
        <v>1</v>
      </c>
      <c r="E130" s="20">
        <v>0</v>
      </c>
      <c r="F130" s="20">
        <v>7</v>
      </c>
      <c r="G130" s="20">
        <v>0</v>
      </c>
      <c r="H130" s="20">
        <v>2</v>
      </c>
      <c r="I130" s="20">
        <v>0</v>
      </c>
      <c r="J130" s="20">
        <v>1</v>
      </c>
      <c r="K130" s="20">
        <v>2</v>
      </c>
      <c r="L130" s="20">
        <v>0</v>
      </c>
      <c r="M130" s="20">
        <v>5</v>
      </c>
      <c r="N130" s="20">
        <v>9</v>
      </c>
      <c r="O130" s="20">
        <v>9</v>
      </c>
      <c r="P130" s="20">
        <v>9</v>
      </c>
      <c r="Q130" s="20">
        <v>9</v>
      </c>
      <c r="R130" s="20">
        <v>9</v>
      </c>
      <c r="S130" s="49" t="s">
        <v>71</v>
      </c>
      <c r="T130" s="45" t="s">
        <v>13</v>
      </c>
      <c r="U130" s="18">
        <v>2304.5</v>
      </c>
      <c r="V130" s="18">
        <v>6955</v>
      </c>
      <c r="W130" s="18">
        <v>11139.2</v>
      </c>
      <c r="X130" s="18">
        <v>0</v>
      </c>
      <c r="Y130" s="18">
        <v>0</v>
      </c>
      <c r="Z130" s="18">
        <v>0</v>
      </c>
      <c r="AA130" s="18">
        <f>U130+V130+W130+X130+Y130+Z130</f>
        <v>20398.7</v>
      </c>
      <c r="AB130" s="45">
        <v>2023</v>
      </c>
      <c r="AC130" s="14"/>
    </row>
    <row r="131" spans="1:32" ht="51.75" customHeight="1" x14ac:dyDescent="0.35">
      <c r="A131" s="44"/>
      <c r="B131" s="4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9" t="s">
        <v>72</v>
      </c>
      <c r="T131" s="45" t="s">
        <v>28</v>
      </c>
      <c r="U131" s="27">
        <v>12</v>
      </c>
      <c r="V131" s="27">
        <v>43</v>
      </c>
      <c r="W131" s="27">
        <v>43</v>
      </c>
      <c r="X131" s="27">
        <v>0</v>
      </c>
      <c r="Y131" s="27">
        <v>0</v>
      </c>
      <c r="Z131" s="27">
        <v>0</v>
      </c>
      <c r="AA131" s="27">
        <f>SUM(U131:Z131)</f>
        <v>98</v>
      </c>
      <c r="AB131" s="45">
        <v>2023</v>
      </c>
      <c r="AC131" s="14"/>
    </row>
    <row r="132" spans="1:32" ht="38.25" customHeight="1" x14ac:dyDescent="0.35">
      <c r="A132" s="44"/>
      <c r="B132" s="40">
        <v>0</v>
      </c>
      <c r="C132" s="20">
        <v>1</v>
      </c>
      <c r="D132" s="20">
        <v>1</v>
      </c>
      <c r="E132" s="20">
        <v>1</v>
      </c>
      <c r="F132" s="20">
        <v>1</v>
      </c>
      <c r="G132" s="20">
        <v>0</v>
      </c>
      <c r="H132" s="20">
        <v>2</v>
      </c>
      <c r="I132" s="20">
        <v>0</v>
      </c>
      <c r="J132" s="20">
        <v>1</v>
      </c>
      <c r="K132" s="20">
        <v>2</v>
      </c>
      <c r="L132" s="20" t="s">
        <v>37</v>
      </c>
      <c r="M132" s="20">
        <v>5</v>
      </c>
      <c r="N132" s="20">
        <v>9</v>
      </c>
      <c r="O132" s="20">
        <v>9</v>
      </c>
      <c r="P132" s="20">
        <v>9</v>
      </c>
      <c r="Q132" s="20">
        <v>9</v>
      </c>
      <c r="R132" s="20">
        <v>9</v>
      </c>
      <c r="S132" s="71" t="s">
        <v>171</v>
      </c>
      <c r="T132" s="56" t="s">
        <v>13</v>
      </c>
      <c r="U132" s="18">
        <v>123.4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f>U132+V132+W132+X132+Y132+Z132</f>
        <v>123.4</v>
      </c>
      <c r="AB132" s="45">
        <v>2021</v>
      </c>
      <c r="AC132" s="14"/>
    </row>
    <row r="133" spans="1:32" ht="39.75" customHeight="1" x14ac:dyDescent="0.35">
      <c r="A133" s="44"/>
      <c r="B133" s="40">
        <v>0</v>
      </c>
      <c r="C133" s="20">
        <v>1</v>
      </c>
      <c r="D133" s="20">
        <v>1</v>
      </c>
      <c r="E133" s="20">
        <v>1</v>
      </c>
      <c r="F133" s="20">
        <v>1</v>
      </c>
      <c r="G133" s="20">
        <v>0</v>
      </c>
      <c r="H133" s="20">
        <v>2</v>
      </c>
      <c r="I133" s="20">
        <v>0</v>
      </c>
      <c r="J133" s="20">
        <v>1</v>
      </c>
      <c r="K133" s="20">
        <v>2</v>
      </c>
      <c r="L133" s="20" t="s">
        <v>37</v>
      </c>
      <c r="M133" s="20">
        <v>5</v>
      </c>
      <c r="N133" s="20">
        <v>1</v>
      </c>
      <c r="O133" s="20">
        <v>0</v>
      </c>
      <c r="P133" s="20">
        <v>4</v>
      </c>
      <c r="Q133" s="20">
        <v>0</v>
      </c>
      <c r="R133" s="20">
        <v>0</v>
      </c>
      <c r="S133" s="71"/>
      <c r="T133" s="56"/>
      <c r="U133" s="18">
        <v>2360</v>
      </c>
      <c r="V133" s="18">
        <v>0</v>
      </c>
      <c r="W133" s="18">
        <v>0</v>
      </c>
      <c r="X133" s="18">
        <v>0</v>
      </c>
      <c r="Y133" s="18">
        <v>0</v>
      </c>
      <c r="Z133" s="18">
        <v>0</v>
      </c>
      <c r="AA133" s="18">
        <f>U133+V133+W133+X133+Y133+Z133</f>
        <v>2360</v>
      </c>
      <c r="AB133" s="45">
        <v>2021</v>
      </c>
      <c r="AC133" s="14"/>
    </row>
    <row r="134" spans="1:32" ht="57.75" customHeight="1" x14ac:dyDescent="0.35">
      <c r="A134" s="44"/>
      <c r="B134" s="4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49" t="s">
        <v>154</v>
      </c>
      <c r="T134" s="45" t="s">
        <v>28</v>
      </c>
      <c r="U134" s="27">
        <v>1</v>
      </c>
      <c r="V134" s="27">
        <v>0</v>
      </c>
      <c r="W134" s="27">
        <v>0</v>
      </c>
      <c r="X134" s="27">
        <v>0</v>
      </c>
      <c r="Y134" s="27">
        <v>0</v>
      </c>
      <c r="Z134" s="27">
        <v>0</v>
      </c>
      <c r="AA134" s="27">
        <f>SUM(U134:Z134)</f>
        <v>1</v>
      </c>
      <c r="AB134" s="45">
        <v>2021</v>
      </c>
      <c r="AC134" s="14"/>
    </row>
    <row r="135" spans="1:32" ht="24.75" customHeight="1" x14ac:dyDescent="0.35">
      <c r="A135" s="44"/>
      <c r="B135" s="40">
        <v>0</v>
      </c>
      <c r="C135" s="20">
        <v>4</v>
      </c>
      <c r="D135" s="20">
        <v>3</v>
      </c>
      <c r="E135" s="20">
        <v>0</v>
      </c>
      <c r="F135" s="20">
        <v>7</v>
      </c>
      <c r="G135" s="20">
        <v>0</v>
      </c>
      <c r="H135" s="20">
        <v>2</v>
      </c>
      <c r="I135" s="20">
        <v>0</v>
      </c>
      <c r="J135" s="20">
        <v>1</v>
      </c>
      <c r="K135" s="20">
        <v>2</v>
      </c>
      <c r="L135" s="20">
        <v>0</v>
      </c>
      <c r="M135" s="20">
        <v>5</v>
      </c>
      <c r="N135" s="20" t="s">
        <v>123</v>
      </c>
      <c r="O135" s="20">
        <v>7</v>
      </c>
      <c r="P135" s="20">
        <v>5</v>
      </c>
      <c r="Q135" s="20">
        <v>0</v>
      </c>
      <c r="R135" s="20">
        <v>2</v>
      </c>
      <c r="S135" s="57" t="s">
        <v>185</v>
      </c>
      <c r="T135" s="56" t="s">
        <v>13</v>
      </c>
      <c r="U135" s="18">
        <v>0</v>
      </c>
      <c r="V135" s="18">
        <v>91593.7</v>
      </c>
      <c r="W135" s="18">
        <v>38002.1</v>
      </c>
      <c r="X135" s="18">
        <v>0</v>
      </c>
      <c r="Y135" s="18">
        <v>0</v>
      </c>
      <c r="Z135" s="18">
        <v>0</v>
      </c>
      <c r="AA135" s="18">
        <f>U135+V135+W135+X135+Y135+Z135</f>
        <v>129595.79999999999</v>
      </c>
      <c r="AB135" s="45">
        <v>2023</v>
      </c>
      <c r="AC135" s="14"/>
    </row>
    <row r="136" spans="1:32" ht="24.75" customHeight="1" x14ac:dyDescent="0.35">
      <c r="A136" s="44"/>
      <c r="B136" s="40">
        <v>0</v>
      </c>
      <c r="C136" s="20">
        <v>4</v>
      </c>
      <c r="D136" s="20">
        <v>3</v>
      </c>
      <c r="E136" s="20">
        <v>0</v>
      </c>
      <c r="F136" s="20">
        <v>7</v>
      </c>
      <c r="G136" s="20">
        <v>0</v>
      </c>
      <c r="H136" s="20">
        <v>2</v>
      </c>
      <c r="I136" s="20">
        <v>0</v>
      </c>
      <c r="J136" s="20">
        <v>1</v>
      </c>
      <c r="K136" s="20">
        <v>2</v>
      </c>
      <c r="L136" s="20">
        <v>0</v>
      </c>
      <c r="M136" s="20">
        <v>5</v>
      </c>
      <c r="N136" s="20" t="s">
        <v>39</v>
      </c>
      <c r="O136" s="20">
        <v>1</v>
      </c>
      <c r="P136" s="20">
        <v>3</v>
      </c>
      <c r="Q136" s="20">
        <v>3</v>
      </c>
      <c r="R136" s="20">
        <v>0</v>
      </c>
      <c r="S136" s="57"/>
      <c r="T136" s="56"/>
      <c r="U136" s="18">
        <v>0</v>
      </c>
      <c r="V136" s="18">
        <v>829.9</v>
      </c>
      <c r="W136" s="18">
        <v>479.6</v>
      </c>
      <c r="X136" s="18">
        <v>0</v>
      </c>
      <c r="Y136" s="18">
        <v>0</v>
      </c>
      <c r="Z136" s="18">
        <v>0</v>
      </c>
      <c r="AA136" s="18">
        <f t="shared" ref="AA136:AA138" si="14">U136+V136+W136+X136+Y136+Z136</f>
        <v>1309.5</v>
      </c>
      <c r="AB136" s="45">
        <v>2023</v>
      </c>
      <c r="AC136" s="14"/>
    </row>
    <row r="137" spans="1:32" ht="24.75" customHeight="1" x14ac:dyDescent="0.35">
      <c r="A137" s="44"/>
      <c r="B137" s="40">
        <v>0</v>
      </c>
      <c r="C137" s="20">
        <v>4</v>
      </c>
      <c r="D137" s="20">
        <v>3</v>
      </c>
      <c r="E137" s="20">
        <v>0</v>
      </c>
      <c r="F137" s="20">
        <v>7</v>
      </c>
      <c r="G137" s="20">
        <v>0</v>
      </c>
      <c r="H137" s="20">
        <v>2</v>
      </c>
      <c r="I137" s="20">
        <v>0</v>
      </c>
      <c r="J137" s="20">
        <v>1</v>
      </c>
      <c r="K137" s="20">
        <v>2</v>
      </c>
      <c r="L137" s="20">
        <v>0</v>
      </c>
      <c r="M137" s="20">
        <v>5</v>
      </c>
      <c r="N137" s="20">
        <v>1</v>
      </c>
      <c r="O137" s="20">
        <v>1</v>
      </c>
      <c r="P137" s="20">
        <v>3</v>
      </c>
      <c r="Q137" s="20">
        <v>3</v>
      </c>
      <c r="R137" s="20">
        <v>0</v>
      </c>
      <c r="S137" s="57"/>
      <c r="T137" s="56"/>
      <c r="U137" s="18">
        <v>0</v>
      </c>
      <c r="V137" s="18">
        <v>7469.6</v>
      </c>
      <c r="W137" s="18">
        <v>4315.5</v>
      </c>
      <c r="X137" s="18">
        <v>0</v>
      </c>
      <c r="Y137" s="18">
        <v>0</v>
      </c>
      <c r="Z137" s="18">
        <v>0</v>
      </c>
      <c r="AA137" s="18">
        <f t="shared" si="14"/>
        <v>11785.1</v>
      </c>
      <c r="AB137" s="45">
        <v>2023</v>
      </c>
      <c r="AC137" s="14"/>
    </row>
    <row r="138" spans="1:32" ht="24.75" customHeight="1" x14ac:dyDescent="0.35">
      <c r="A138" s="44"/>
      <c r="B138" s="40">
        <v>0</v>
      </c>
      <c r="C138" s="20">
        <v>4</v>
      </c>
      <c r="D138" s="20">
        <v>3</v>
      </c>
      <c r="E138" s="20">
        <v>0</v>
      </c>
      <c r="F138" s="20">
        <v>7</v>
      </c>
      <c r="G138" s="20">
        <v>0</v>
      </c>
      <c r="H138" s="20">
        <v>2</v>
      </c>
      <c r="I138" s="20">
        <v>0</v>
      </c>
      <c r="J138" s="20">
        <v>1</v>
      </c>
      <c r="K138" s="20">
        <v>2</v>
      </c>
      <c r="L138" s="20">
        <v>0</v>
      </c>
      <c r="M138" s="20">
        <v>5</v>
      </c>
      <c r="N138" s="20">
        <v>9</v>
      </c>
      <c r="O138" s="20">
        <v>9</v>
      </c>
      <c r="P138" s="20">
        <v>9</v>
      </c>
      <c r="Q138" s="20">
        <v>9</v>
      </c>
      <c r="R138" s="20">
        <v>9</v>
      </c>
      <c r="S138" s="57"/>
      <c r="T138" s="56"/>
      <c r="U138" s="18">
        <v>0</v>
      </c>
      <c r="V138" s="18">
        <v>7066.5</v>
      </c>
      <c r="W138" s="18">
        <v>0</v>
      </c>
      <c r="X138" s="18">
        <v>0</v>
      </c>
      <c r="Y138" s="18">
        <v>0</v>
      </c>
      <c r="Z138" s="18">
        <v>0</v>
      </c>
      <c r="AA138" s="18">
        <f t="shared" si="14"/>
        <v>7066.5</v>
      </c>
      <c r="AB138" s="45">
        <v>2022</v>
      </c>
      <c r="AC138" s="14"/>
    </row>
    <row r="139" spans="1:32" ht="40.5" customHeight="1" x14ac:dyDescent="0.35">
      <c r="A139" s="44"/>
      <c r="B139" s="4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49" t="s">
        <v>184</v>
      </c>
      <c r="T139" s="45" t="s">
        <v>28</v>
      </c>
      <c r="U139" s="27">
        <v>0</v>
      </c>
      <c r="V139" s="27">
        <v>0</v>
      </c>
      <c r="W139" s="27">
        <v>1</v>
      </c>
      <c r="X139" s="27">
        <v>0</v>
      </c>
      <c r="Y139" s="27">
        <v>0</v>
      </c>
      <c r="Z139" s="27">
        <v>0</v>
      </c>
      <c r="AA139" s="27">
        <v>1</v>
      </c>
      <c r="AB139" s="45">
        <v>2023</v>
      </c>
      <c r="AC139" s="14"/>
    </row>
    <row r="140" spans="1:32" ht="25.5" customHeight="1" x14ac:dyDescent="0.35">
      <c r="A140" s="44"/>
      <c r="B140" s="40">
        <v>0</v>
      </c>
      <c r="C140" s="20">
        <v>4</v>
      </c>
      <c r="D140" s="20">
        <v>3</v>
      </c>
      <c r="E140" s="20">
        <v>0</v>
      </c>
      <c r="F140" s="20">
        <v>7</v>
      </c>
      <c r="G140" s="20">
        <v>0</v>
      </c>
      <c r="H140" s="20">
        <v>2</v>
      </c>
      <c r="I140" s="20">
        <v>0</v>
      </c>
      <c r="J140" s="20">
        <v>1</v>
      </c>
      <c r="K140" s="20">
        <v>2</v>
      </c>
      <c r="L140" s="20">
        <v>0</v>
      </c>
      <c r="M140" s="20">
        <v>5</v>
      </c>
      <c r="N140" s="20" t="s">
        <v>123</v>
      </c>
      <c r="O140" s="20">
        <v>7</v>
      </c>
      <c r="P140" s="20">
        <v>5</v>
      </c>
      <c r="Q140" s="20">
        <v>0</v>
      </c>
      <c r="R140" s="20">
        <v>2</v>
      </c>
      <c r="S140" s="57" t="s">
        <v>186</v>
      </c>
      <c r="T140" s="56" t="s">
        <v>13</v>
      </c>
      <c r="U140" s="18">
        <v>0</v>
      </c>
      <c r="V140" s="18">
        <v>0</v>
      </c>
      <c r="W140" s="18">
        <v>80771.199999999997</v>
      </c>
      <c r="X140" s="18">
        <v>0</v>
      </c>
      <c r="Y140" s="18">
        <v>0</v>
      </c>
      <c r="Z140" s="18">
        <v>0</v>
      </c>
      <c r="AA140" s="18">
        <f>U140+V140+W140+X140+Y140+Z140</f>
        <v>80771.199999999997</v>
      </c>
      <c r="AB140" s="45">
        <v>2023</v>
      </c>
      <c r="AC140" s="14"/>
    </row>
    <row r="141" spans="1:32" ht="25.5" customHeight="1" x14ac:dyDescent="0.35">
      <c r="A141" s="44"/>
      <c r="B141" s="40">
        <v>0</v>
      </c>
      <c r="C141" s="20">
        <v>4</v>
      </c>
      <c r="D141" s="20">
        <v>3</v>
      </c>
      <c r="E141" s="20">
        <v>0</v>
      </c>
      <c r="F141" s="20">
        <v>7</v>
      </c>
      <c r="G141" s="20">
        <v>0</v>
      </c>
      <c r="H141" s="20">
        <v>2</v>
      </c>
      <c r="I141" s="20">
        <v>0</v>
      </c>
      <c r="J141" s="20">
        <v>1</v>
      </c>
      <c r="K141" s="20">
        <v>2</v>
      </c>
      <c r="L141" s="20">
        <v>0</v>
      </c>
      <c r="M141" s="20">
        <v>5</v>
      </c>
      <c r="N141" s="20" t="s">
        <v>39</v>
      </c>
      <c r="O141" s="20">
        <v>1</v>
      </c>
      <c r="P141" s="20">
        <v>3</v>
      </c>
      <c r="Q141" s="20">
        <v>3</v>
      </c>
      <c r="R141" s="20">
        <v>0</v>
      </c>
      <c r="S141" s="57"/>
      <c r="T141" s="56"/>
      <c r="U141" s="18">
        <v>0</v>
      </c>
      <c r="V141" s="18">
        <v>0</v>
      </c>
      <c r="W141" s="18">
        <v>257.3</v>
      </c>
      <c r="X141" s="18">
        <v>0</v>
      </c>
      <c r="Y141" s="18">
        <v>0</v>
      </c>
      <c r="Z141" s="18">
        <v>0</v>
      </c>
      <c r="AA141" s="18">
        <f t="shared" ref="AA141:AA145" si="15">U141+V141+W141+X141+Y141+Z141</f>
        <v>257.3</v>
      </c>
      <c r="AB141" s="45">
        <v>2023</v>
      </c>
      <c r="AC141" s="14"/>
    </row>
    <row r="142" spans="1:32" ht="25.5" customHeight="1" x14ac:dyDescent="0.35">
      <c r="A142" s="44"/>
      <c r="B142" s="40">
        <v>0</v>
      </c>
      <c r="C142" s="20">
        <v>4</v>
      </c>
      <c r="D142" s="20">
        <v>3</v>
      </c>
      <c r="E142" s="20">
        <v>0</v>
      </c>
      <c r="F142" s="20">
        <v>7</v>
      </c>
      <c r="G142" s="20">
        <v>0</v>
      </c>
      <c r="H142" s="20">
        <v>2</v>
      </c>
      <c r="I142" s="20">
        <v>0</v>
      </c>
      <c r="J142" s="20">
        <v>1</v>
      </c>
      <c r="K142" s="20">
        <v>2</v>
      </c>
      <c r="L142" s="20">
        <v>0</v>
      </c>
      <c r="M142" s="20">
        <v>5</v>
      </c>
      <c r="N142" s="20">
        <v>1</v>
      </c>
      <c r="O142" s="20">
        <v>1</v>
      </c>
      <c r="P142" s="20">
        <v>3</v>
      </c>
      <c r="Q142" s="20">
        <v>3</v>
      </c>
      <c r="R142" s="20">
        <v>0</v>
      </c>
      <c r="S142" s="57"/>
      <c r="T142" s="56"/>
      <c r="U142" s="18">
        <v>0</v>
      </c>
      <c r="V142" s="18">
        <v>0</v>
      </c>
      <c r="W142" s="18">
        <v>2315.1</v>
      </c>
      <c r="X142" s="18">
        <v>0</v>
      </c>
      <c r="Y142" s="18">
        <v>0</v>
      </c>
      <c r="Z142" s="18">
        <v>0</v>
      </c>
      <c r="AA142" s="18">
        <f t="shared" si="15"/>
        <v>2315.1</v>
      </c>
      <c r="AB142" s="45">
        <v>2023</v>
      </c>
      <c r="AC142" s="14"/>
    </row>
    <row r="143" spans="1:32" ht="25.5" customHeight="1" x14ac:dyDescent="0.35">
      <c r="A143" s="44"/>
      <c r="B143" s="40">
        <v>0</v>
      </c>
      <c r="C143" s="20">
        <v>4</v>
      </c>
      <c r="D143" s="20">
        <v>3</v>
      </c>
      <c r="E143" s="20">
        <v>0</v>
      </c>
      <c r="F143" s="20">
        <v>7</v>
      </c>
      <c r="G143" s="20">
        <v>0</v>
      </c>
      <c r="H143" s="20">
        <v>2</v>
      </c>
      <c r="I143" s="20">
        <v>0</v>
      </c>
      <c r="J143" s="20">
        <v>1</v>
      </c>
      <c r="K143" s="20">
        <v>2</v>
      </c>
      <c r="L143" s="20">
        <v>0</v>
      </c>
      <c r="M143" s="20">
        <v>5</v>
      </c>
      <c r="N143" s="20">
        <v>9</v>
      </c>
      <c r="O143" s="20">
        <v>9</v>
      </c>
      <c r="P143" s="20">
        <v>9</v>
      </c>
      <c r="Q143" s="20">
        <v>9</v>
      </c>
      <c r="R143" s="20">
        <v>9</v>
      </c>
      <c r="S143" s="57"/>
      <c r="T143" s="56"/>
      <c r="U143" s="18">
        <v>0</v>
      </c>
      <c r="V143" s="18">
        <v>7661.9</v>
      </c>
      <c r="W143" s="18">
        <v>0</v>
      </c>
      <c r="X143" s="18">
        <v>0</v>
      </c>
      <c r="Y143" s="18">
        <v>0</v>
      </c>
      <c r="Z143" s="18">
        <v>0</v>
      </c>
      <c r="AA143" s="18">
        <f t="shared" si="15"/>
        <v>7661.9</v>
      </c>
      <c r="AB143" s="45">
        <v>2022</v>
      </c>
      <c r="AC143" s="14"/>
    </row>
    <row r="144" spans="1:32" ht="39" customHeight="1" x14ac:dyDescent="0.35">
      <c r="A144" s="44"/>
      <c r="B144" s="4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49" t="s">
        <v>184</v>
      </c>
      <c r="T144" s="45" t="s">
        <v>28</v>
      </c>
      <c r="U144" s="27">
        <v>0</v>
      </c>
      <c r="V144" s="27">
        <v>0</v>
      </c>
      <c r="W144" s="27">
        <v>2</v>
      </c>
      <c r="X144" s="27">
        <v>0</v>
      </c>
      <c r="Y144" s="27">
        <v>0</v>
      </c>
      <c r="Z144" s="27">
        <v>0</v>
      </c>
      <c r="AA144" s="27">
        <f t="shared" si="15"/>
        <v>2</v>
      </c>
      <c r="AB144" s="45">
        <v>2023</v>
      </c>
      <c r="AC144" s="14"/>
    </row>
    <row r="145" spans="1:29" ht="24" customHeight="1" x14ac:dyDescent="0.35">
      <c r="A145" s="44"/>
      <c r="B145" s="40">
        <v>0</v>
      </c>
      <c r="C145" s="20">
        <v>1</v>
      </c>
      <c r="D145" s="20">
        <v>1</v>
      </c>
      <c r="E145" s="20">
        <v>0</v>
      </c>
      <c r="F145" s="20">
        <v>7</v>
      </c>
      <c r="G145" s="20">
        <v>0</v>
      </c>
      <c r="H145" s="20">
        <v>2</v>
      </c>
      <c r="I145" s="20">
        <v>0</v>
      </c>
      <c r="J145" s="20">
        <v>1</v>
      </c>
      <c r="K145" s="20">
        <v>2</v>
      </c>
      <c r="L145" s="20">
        <v>0</v>
      </c>
      <c r="M145" s="20">
        <v>6</v>
      </c>
      <c r="N145" s="20">
        <v>1</v>
      </c>
      <c r="O145" s="20">
        <v>8</v>
      </c>
      <c r="P145" s="20">
        <v>0</v>
      </c>
      <c r="Q145" s="20">
        <v>0</v>
      </c>
      <c r="R145" s="20">
        <v>0</v>
      </c>
      <c r="S145" s="21" t="s">
        <v>214</v>
      </c>
      <c r="T145" s="9" t="s">
        <v>13</v>
      </c>
      <c r="U145" s="22">
        <v>0</v>
      </c>
      <c r="V145" s="22">
        <v>4005</v>
      </c>
      <c r="W145" s="22">
        <v>0</v>
      </c>
      <c r="X145" s="22">
        <v>0</v>
      </c>
      <c r="Y145" s="22">
        <v>0</v>
      </c>
      <c r="Z145" s="22">
        <v>0</v>
      </c>
      <c r="AA145" s="22">
        <f t="shared" si="15"/>
        <v>4005</v>
      </c>
      <c r="AB145" s="9">
        <v>2022</v>
      </c>
      <c r="AC145" s="14"/>
    </row>
    <row r="146" spans="1:29" ht="39.75" customHeight="1" x14ac:dyDescent="0.35">
      <c r="A146" s="44"/>
      <c r="B146" s="4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49" t="s">
        <v>193</v>
      </c>
      <c r="T146" s="45" t="s">
        <v>28</v>
      </c>
      <c r="U146" s="27">
        <v>0</v>
      </c>
      <c r="V146" s="27">
        <v>13</v>
      </c>
      <c r="W146" s="27">
        <v>0</v>
      </c>
      <c r="X146" s="27">
        <v>0</v>
      </c>
      <c r="Y146" s="27">
        <v>0</v>
      </c>
      <c r="Z146" s="27">
        <v>0</v>
      </c>
      <c r="AA146" s="27">
        <v>13</v>
      </c>
      <c r="AB146" s="45">
        <v>2022</v>
      </c>
      <c r="AC146" s="14"/>
    </row>
    <row r="147" spans="1:29" ht="37.5" customHeight="1" x14ac:dyDescent="0.35">
      <c r="A147" s="44"/>
      <c r="B147" s="40">
        <v>0</v>
      </c>
      <c r="C147" s="20">
        <v>1</v>
      </c>
      <c r="D147" s="20">
        <v>1</v>
      </c>
      <c r="E147" s="20">
        <v>0</v>
      </c>
      <c r="F147" s="20">
        <v>7</v>
      </c>
      <c r="G147" s="20">
        <v>0</v>
      </c>
      <c r="H147" s="20">
        <v>2</v>
      </c>
      <c r="I147" s="20">
        <v>0</v>
      </c>
      <c r="J147" s="20">
        <v>1</v>
      </c>
      <c r="K147" s="20">
        <v>2</v>
      </c>
      <c r="L147" s="20">
        <v>0</v>
      </c>
      <c r="M147" s="20">
        <v>6</v>
      </c>
      <c r="N147" s="20">
        <v>1</v>
      </c>
      <c r="O147" s="20">
        <v>8</v>
      </c>
      <c r="P147" s="20">
        <v>0</v>
      </c>
      <c r="Q147" s="20">
        <v>0</v>
      </c>
      <c r="R147" s="20">
        <v>0</v>
      </c>
      <c r="S147" s="49" t="s">
        <v>190</v>
      </c>
      <c r="T147" s="45" t="s">
        <v>13</v>
      </c>
      <c r="U147" s="18">
        <v>0</v>
      </c>
      <c r="V147" s="18">
        <v>4005</v>
      </c>
      <c r="W147" s="18">
        <v>0</v>
      </c>
      <c r="X147" s="18">
        <v>0</v>
      </c>
      <c r="Y147" s="18">
        <v>0</v>
      </c>
      <c r="Z147" s="18">
        <v>0</v>
      </c>
      <c r="AA147" s="18">
        <f t="shared" ref="AA147" si="16">U147+V147+W147+X147+Y147+Z147</f>
        <v>4005</v>
      </c>
      <c r="AB147" s="45">
        <v>2022</v>
      </c>
      <c r="AC147" s="14"/>
    </row>
    <row r="148" spans="1:29" ht="40.5" customHeight="1" x14ac:dyDescent="0.35">
      <c r="A148" s="44"/>
      <c r="B148" s="4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49" t="s">
        <v>191</v>
      </c>
      <c r="T148" s="45" t="s">
        <v>28</v>
      </c>
      <c r="U148" s="27">
        <v>0</v>
      </c>
      <c r="V148" s="27">
        <v>13</v>
      </c>
      <c r="W148" s="27">
        <v>0</v>
      </c>
      <c r="X148" s="27">
        <v>0</v>
      </c>
      <c r="Y148" s="27">
        <v>0</v>
      </c>
      <c r="Z148" s="27">
        <v>0</v>
      </c>
      <c r="AA148" s="27">
        <v>13</v>
      </c>
      <c r="AB148" s="45">
        <v>2022</v>
      </c>
      <c r="AC148" s="14"/>
    </row>
    <row r="149" spans="1:29" ht="60" customHeight="1" x14ac:dyDescent="0.35">
      <c r="A149" s="44"/>
      <c r="B149" s="4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52" t="s">
        <v>192</v>
      </c>
      <c r="T149" s="45" t="s">
        <v>30</v>
      </c>
      <c r="U149" s="27">
        <v>0</v>
      </c>
      <c r="V149" s="27">
        <v>1</v>
      </c>
      <c r="W149" s="27">
        <v>0</v>
      </c>
      <c r="X149" s="27">
        <v>0</v>
      </c>
      <c r="Y149" s="27">
        <v>0</v>
      </c>
      <c r="Z149" s="27">
        <v>0</v>
      </c>
      <c r="AA149" s="27">
        <v>1</v>
      </c>
      <c r="AB149" s="45">
        <v>2022</v>
      </c>
      <c r="AC149" s="14"/>
    </row>
    <row r="150" spans="1:29" ht="57" customHeight="1" x14ac:dyDescent="0.35">
      <c r="A150" s="44"/>
      <c r="B150" s="4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52" t="s">
        <v>203</v>
      </c>
      <c r="T150" s="45" t="s">
        <v>28</v>
      </c>
      <c r="U150" s="27">
        <v>0</v>
      </c>
      <c r="V150" s="27">
        <v>17</v>
      </c>
      <c r="W150" s="27">
        <v>0</v>
      </c>
      <c r="X150" s="27">
        <v>0</v>
      </c>
      <c r="Y150" s="27">
        <v>0</v>
      </c>
      <c r="Z150" s="27">
        <v>0</v>
      </c>
      <c r="AA150" s="27">
        <f>SUM(U150:Z150)</f>
        <v>17</v>
      </c>
      <c r="AB150" s="45">
        <v>2022</v>
      </c>
      <c r="AC150" s="14"/>
    </row>
    <row r="151" spans="1:29" ht="23.25" customHeight="1" x14ac:dyDescent="0.35">
      <c r="A151" s="44"/>
      <c r="B151" s="4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52" t="s">
        <v>204</v>
      </c>
      <c r="T151" s="45" t="s">
        <v>28</v>
      </c>
      <c r="U151" s="27">
        <v>0</v>
      </c>
      <c r="V151" s="27">
        <v>13</v>
      </c>
      <c r="W151" s="27">
        <v>0</v>
      </c>
      <c r="X151" s="27">
        <v>0</v>
      </c>
      <c r="Y151" s="27">
        <v>0</v>
      </c>
      <c r="Z151" s="27">
        <v>0</v>
      </c>
      <c r="AA151" s="27">
        <f>SUM(U151:Z151)</f>
        <v>13</v>
      </c>
      <c r="AB151" s="45">
        <v>2022</v>
      </c>
      <c r="AC151" s="14"/>
    </row>
    <row r="152" spans="1:29" ht="24" customHeight="1" x14ac:dyDescent="0.35">
      <c r="A152" s="44"/>
      <c r="B152" s="40">
        <v>0</v>
      </c>
      <c r="C152" s="20">
        <v>4</v>
      </c>
      <c r="D152" s="20">
        <v>3</v>
      </c>
      <c r="E152" s="20">
        <v>0</v>
      </c>
      <c r="F152" s="20">
        <v>7</v>
      </c>
      <c r="G152" s="20">
        <v>0</v>
      </c>
      <c r="H152" s="20">
        <v>2</v>
      </c>
      <c r="I152" s="20">
        <v>0</v>
      </c>
      <c r="J152" s="20">
        <v>1</v>
      </c>
      <c r="K152" s="20">
        <v>2</v>
      </c>
      <c r="L152" s="20">
        <v>0</v>
      </c>
      <c r="M152" s="20">
        <v>7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49" t="s">
        <v>196</v>
      </c>
      <c r="T152" s="45" t="s">
        <v>13</v>
      </c>
      <c r="U152" s="22">
        <v>0</v>
      </c>
      <c r="V152" s="22">
        <f>V154</f>
        <v>29.4</v>
      </c>
      <c r="W152" s="22">
        <f t="shared" ref="W152:AA152" si="17">W154</f>
        <v>0</v>
      </c>
      <c r="X152" s="22">
        <f t="shared" si="17"/>
        <v>0</v>
      </c>
      <c r="Y152" s="22">
        <f t="shared" si="17"/>
        <v>0</v>
      </c>
      <c r="Z152" s="22">
        <f t="shared" si="17"/>
        <v>0</v>
      </c>
      <c r="AA152" s="22">
        <f t="shared" si="17"/>
        <v>29.4</v>
      </c>
      <c r="AB152" s="45">
        <v>2022</v>
      </c>
      <c r="AC152" s="14"/>
    </row>
    <row r="153" spans="1:29" ht="26.25" customHeight="1" x14ac:dyDescent="0.35">
      <c r="A153" s="44"/>
      <c r="B153" s="4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49" t="s">
        <v>197</v>
      </c>
      <c r="T153" s="45" t="s">
        <v>28</v>
      </c>
      <c r="U153" s="27">
        <v>0</v>
      </c>
      <c r="V153" s="27">
        <v>1</v>
      </c>
      <c r="W153" s="27">
        <v>0</v>
      </c>
      <c r="X153" s="27">
        <v>0</v>
      </c>
      <c r="Y153" s="27">
        <v>0</v>
      </c>
      <c r="Z153" s="27">
        <v>0</v>
      </c>
      <c r="AA153" s="27">
        <f>SUM(U153:Z153)</f>
        <v>1</v>
      </c>
      <c r="AB153" s="45">
        <v>2022</v>
      </c>
      <c r="AC153" s="14"/>
    </row>
    <row r="154" spans="1:29" ht="40.5" customHeight="1" x14ac:dyDescent="0.35">
      <c r="A154" s="44"/>
      <c r="B154" s="40">
        <v>0</v>
      </c>
      <c r="C154" s="20">
        <v>4</v>
      </c>
      <c r="D154" s="20">
        <v>3</v>
      </c>
      <c r="E154" s="20">
        <v>0</v>
      </c>
      <c r="F154" s="20">
        <v>7</v>
      </c>
      <c r="G154" s="20">
        <v>0</v>
      </c>
      <c r="H154" s="20">
        <v>2</v>
      </c>
      <c r="I154" s="20">
        <v>0</v>
      </c>
      <c r="J154" s="20">
        <v>1</v>
      </c>
      <c r="K154" s="20">
        <v>2</v>
      </c>
      <c r="L154" s="20">
        <v>0</v>
      </c>
      <c r="M154" s="20">
        <v>7</v>
      </c>
      <c r="N154" s="20">
        <v>9</v>
      </c>
      <c r="O154" s="20">
        <v>9</v>
      </c>
      <c r="P154" s="20">
        <v>9</v>
      </c>
      <c r="Q154" s="20">
        <v>9</v>
      </c>
      <c r="R154" s="20">
        <v>9</v>
      </c>
      <c r="S154" s="49" t="s">
        <v>205</v>
      </c>
      <c r="T154" s="45" t="s">
        <v>13</v>
      </c>
      <c r="U154" s="18">
        <v>0</v>
      </c>
      <c r="V154" s="18">
        <v>29.4</v>
      </c>
      <c r="W154" s="18">
        <v>0</v>
      </c>
      <c r="X154" s="18">
        <v>0</v>
      </c>
      <c r="Y154" s="18">
        <v>0</v>
      </c>
      <c r="Z154" s="18">
        <v>0</v>
      </c>
      <c r="AA154" s="18">
        <f t="shared" ref="AA154" si="18">U154+V154+W154+X154+Y154+Z154</f>
        <v>29.4</v>
      </c>
      <c r="AB154" s="45">
        <v>2022</v>
      </c>
      <c r="AC154" s="14"/>
    </row>
    <row r="155" spans="1:29" ht="40.5" customHeight="1" x14ac:dyDescent="0.35">
      <c r="A155" s="44"/>
      <c r="B155" s="4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49" t="s">
        <v>199</v>
      </c>
      <c r="T155" s="45" t="s">
        <v>28</v>
      </c>
      <c r="U155" s="27">
        <v>0</v>
      </c>
      <c r="V155" s="27">
        <v>1</v>
      </c>
      <c r="W155" s="27">
        <v>0</v>
      </c>
      <c r="X155" s="27">
        <v>0</v>
      </c>
      <c r="Y155" s="27">
        <v>0</v>
      </c>
      <c r="Z155" s="27">
        <v>0</v>
      </c>
      <c r="AA155" s="27">
        <v>1</v>
      </c>
      <c r="AB155" s="45">
        <v>2022</v>
      </c>
      <c r="AC155" s="14"/>
    </row>
    <row r="156" spans="1:29" ht="61.5" customHeight="1" x14ac:dyDescent="0.35">
      <c r="A156" s="44"/>
      <c r="B156" s="4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52" t="s">
        <v>200</v>
      </c>
      <c r="T156" s="45" t="s">
        <v>30</v>
      </c>
      <c r="U156" s="27">
        <v>0</v>
      </c>
      <c r="V156" s="27">
        <v>1</v>
      </c>
      <c r="W156" s="27">
        <v>0</v>
      </c>
      <c r="X156" s="27">
        <v>0</v>
      </c>
      <c r="Y156" s="27">
        <v>0</v>
      </c>
      <c r="Z156" s="27">
        <v>0</v>
      </c>
      <c r="AA156" s="27">
        <v>1</v>
      </c>
      <c r="AB156" s="45">
        <v>2022</v>
      </c>
      <c r="AC156" s="14"/>
    </row>
    <row r="157" spans="1:29" ht="66" customHeight="1" x14ac:dyDescent="0.35">
      <c r="A157" s="44"/>
      <c r="B157" s="4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49" t="s">
        <v>201</v>
      </c>
      <c r="T157" s="45" t="s">
        <v>28</v>
      </c>
      <c r="U157" s="27">
        <v>0</v>
      </c>
      <c r="V157" s="27">
        <v>1</v>
      </c>
      <c r="W157" s="27">
        <v>0</v>
      </c>
      <c r="X157" s="27">
        <v>0</v>
      </c>
      <c r="Y157" s="27">
        <v>0</v>
      </c>
      <c r="Z157" s="27">
        <v>0</v>
      </c>
      <c r="AA157" s="27">
        <v>1</v>
      </c>
      <c r="AB157" s="45">
        <v>2022</v>
      </c>
      <c r="AC157" s="14"/>
    </row>
    <row r="158" spans="1:29" ht="42" customHeight="1" x14ac:dyDescent="0.35">
      <c r="A158" s="44"/>
      <c r="B158" s="40">
        <v>0</v>
      </c>
      <c r="C158" s="20">
        <v>1</v>
      </c>
      <c r="D158" s="20">
        <v>1</v>
      </c>
      <c r="E158" s="20">
        <v>0</v>
      </c>
      <c r="F158" s="20">
        <v>7</v>
      </c>
      <c r="G158" s="20">
        <v>0</v>
      </c>
      <c r="H158" s="20">
        <v>3</v>
      </c>
      <c r="I158" s="20">
        <v>0</v>
      </c>
      <c r="J158" s="20">
        <v>1</v>
      </c>
      <c r="K158" s="20">
        <v>3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1" t="s">
        <v>73</v>
      </c>
      <c r="T158" s="9" t="s">
        <v>13</v>
      </c>
      <c r="U158" s="22">
        <f t="shared" ref="U158:Z158" si="19">U159+U175+U182</f>
        <v>52703.200000000004</v>
      </c>
      <c r="V158" s="22">
        <f t="shared" si="19"/>
        <v>52459.899999999994</v>
      </c>
      <c r="W158" s="22">
        <f t="shared" si="19"/>
        <v>53913.3</v>
      </c>
      <c r="X158" s="22">
        <f t="shared" si="19"/>
        <v>57673.3</v>
      </c>
      <c r="Y158" s="22">
        <f t="shared" si="19"/>
        <v>56316.3</v>
      </c>
      <c r="Z158" s="22">
        <f t="shared" si="19"/>
        <v>56316.3</v>
      </c>
      <c r="AA158" s="22">
        <f>SUM(U158:Z158)</f>
        <v>329382.3</v>
      </c>
      <c r="AB158" s="9">
        <v>2026</v>
      </c>
      <c r="AC158" s="14"/>
    </row>
    <row r="159" spans="1:29" ht="37.5" x14ac:dyDescent="0.35">
      <c r="A159" s="44"/>
      <c r="B159" s="40">
        <v>0</v>
      </c>
      <c r="C159" s="20">
        <v>1</v>
      </c>
      <c r="D159" s="20">
        <v>1</v>
      </c>
      <c r="E159" s="20">
        <v>0</v>
      </c>
      <c r="F159" s="20">
        <v>7</v>
      </c>
      <c r="G159" s="20">
        <v>0</v>
      </c>
      <c r="H159" s="20">
        <v>3</v>
      </c>
      <c r="I159" s="20">
        <v>0</v>
      </c>
      <c r="J159" s="20">
        <v>1</v>
      </c>
      <c r="K159" s="20">
        <v>3</v>
      </c>
      <c r="L159" s="20">
        <v>0</v>
      </c>
      <c r="M159" s="20">
        <v>1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1" t="s">
        <v>74</v>
      </c>
      <c r="T159" s="45" t="s">
        <v>13</v>
      </c>
      <c r="U159" s="22">
        <f>U161+U162+U166+U167</f>
        <v>49818.8</v>
      </c>
      <c r="V159" s="22">
        <f>V161+V162+V166+V167+V169+V171</f>
        <v>51360.499999999993</v>
      </c>
      <c r="W159" s="22">
        <f>W161+W162+W166+W167+W169+W171+W172</f>
        <v>53826.8</v>
      </c>
      <c r="X159" s="22">
        <f t="shared" ref="X159:AA159" si="20">X161+X162+X166+X167+X169+X171+X172</f>
        <v>57628.5</v>
      </c>
      <c r="Y159" s="22">
        <f t="shared" si="20"/>
        <v>56271.5</v>
      </c>
      <c r="Z159" s="22">
        <f t="shared" si="20"/>
        <v>56271.5</v>
      </c>
      <c r="AA159" s="22">
        <f t="shared" si="20"/>
        <v>325177.60000000003</v>
      </c>
      <c r="AB159" s="9">
        <v>2026</v>
      </c>
      <c r="AC159" s="14"/>
    </row>
    <row r="160" spans="1:29" ht="57" customHeight="1" x14ac:dyDescent="0.35">
      <c r="A160" s="44"/>
      <c r="B160" s="4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49" t="s">
        <v>75</v>
      </c>
      <c r="T160" s="45" t="s">
        <v>25</v>
      </c>
      <c r="U160" s="27">
        <v>3200</v>
      </c>
      <c r="V160" s="27">
        <v>3200</v>
      </c>
      <c r="W160" s="27">
        <v>3200</v>
      </c>
      <c r="X160" s="27">
        <v>3200</v>
      </c>
      <c r="Y160" s="27">
        <v>3200</v>
      </c>
      <c r="Z160" s="27">
        <v>3200</v>
      </c>
      <c r="AA160" s="27">
        <f>SUM(U160:Z160)</f>
        <v>19200</v>
      </c>
      <c r="AB160" s="45">
        <v>2026</v>
      </c>
      <c r="AC160" s="14"/>
    </row>
    <row r="161" spans="1:29" ht="31.5" customHeight="1" x14ac:dyDescent="0.35">
      <c r="A161" s="44"/>
      <c r="B161" s="40">
        <v>0</v>
      </c>
      <c r="C161" s="20">
        <v>1</v>
      </c>
      <c r="D161" s="20">
        <v>1</v>
      </c>
      <c r="E161" s="20">
        <v>0</v>
      </c>
      <c r="F161" s="20">
        <v>7</v>
      </c>
      <c r="G161" s="20">
        <v>0</v>
      </c>
      <c r="H161" s="20">
        <v>3</v>
      </c>
      <c r="I161" s="20">
        <v>0</v>
      </c>
      <c r="J161" s="20">
        <v>1</v>
      </c>
      <c r="K161" s="20">
        <v>3</v>
      </c>
      <c r="L161" s="20">
        <v>0</v>
      </c>
      <c r="M161" s="20">
        <v>1</v>
      </c>
      <c r="N161" s="20">
        <v>9</v>
      </c>
      <c r="O161" s="20">
        <v>9</v>
      </c>
      <c r="P161" s="20">
        <v>9</v>
      </c>
      <c r="Q161" s="20">
        <v>9</v>
      </c>
      <c r="R161" s="20">
        <v>9</v>
      </c>
      <c r="S161" s="70" t="s">
        <v>76</v>
      </c>
      <c r="T161" s="56" t="s">
        <v>13</v>
      </c>
      <c r="U161" s="33">
        <v>39965.300000000003</v>
      </c>
      <c r="V161" s="33">
        <f>34705.7</f>
        <v>34705.699999999997</v>
      </c>
      <c r="W161" s="33">
        <v>28297.5</v>
      </c>
      <c r="X161" s="33">
        <v>32099.200000000001</v>
      </c>
      <c r="Y161" s="33">
        <v>30742.2</v>
      </c>
      <c r="Z161" s="33">
        <v>30742.2</v>
      </c>
      <c r="AA161" s="18">
        <f>SUM(U161:Z161)</f>
        <v>196552.10000000003</v>
      </c>
      <c r="AB161" s="45">
        <v>2026</v>
      </c>
      <c r="AC161" s="14"/>
    </row>
    <row r="162" spans="1:29" ht="35.25" customHeight="1" x14ac:dyDescent="0.35">
      <c r="A162" s="44"/>
      <c r="B162" s="40">
        <v>0</v>
      </c>
      <c r="C162" s="20">
        <v>1</v>
      </c>
      <c r="D162" s="20">
        <v>1</v>
      </c>
      <c r="E162" s="20">
        <v>1</v>
      </c>
      <c r="F162" s="20">
        <v>0</v>
      </c>
      <c r="G162" s="20">
        <v>0</v>
      </c>
      <c r="H162" s="20">
        <v>4</v>
      </c>
      <c r="I162" s="20">
        <v>0</v>
      </c>
      <c r="J162" s="20">
        <v>1</v>
      </c>
      <c r="K162" s="20">
        <v>3</v>
      </c>
      <c r="L162" s="20">
        <v>0</v>
      </c>
      <c r="M162" s="20">
        <v>1</v>
      </c>
      <c r="N162" s="20">
        <v>9</v>
      </c>
      <c r="O162" s="20">
        <v>9</v>
      </c>
      <c r="P162" s="20">
        <v>9</v>
      </c>
      <c r="Q162" s="20">
        <v>9</v>
      </c>
      <c r="R162" s="20">
        <v>9</v>
      </c>
      <c r="S162" s="70"/>
      <c r="T162" s="56"/>
      <c r="U162" s="33">
        <v>1.3</v>
      </c>
      <c r="V162" s="33">
        <v>0</v>
      </c>
      <c r="W162" s="33">
        <v>0</v>
      </c>
      <c r="X162" s="33">
        <v>0</v>
      </c>
      <c r="Y162" s="33">
        <v>0</v>
      </c>
      <c r="Z162" s="33">
        <v>0</v>
      </c>
      <c r="AA162" s="18">
        <f>SUM(U162:Z162)</f>
        <v>1.3</v>
      </c>
      <c r="AB162" s="45">
        <v>2021</v>
      </c>
      <c r="AC162" s="14"/>
    </row>
    <row r="163" spans="1:29" ht="37.5" x14ac:dyDescent="0.35">
      <c r="A163" s="44"/>
      <c r="B163" s="4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49" t="s">
        <v>77</v>
      </c>
      <c r="T163" s="45" t="s">
        <v>28</v>
      </c>
      <c r="U163" s="27">
        <v>1</v>
      </c>
      <c r="V163" s="27">
        <v>1</v>
      </c>
      <c r="W163" s="27">
        <v>1</v>
      </c>
      <c r="X163" s="27">
        <v>1</v>
      </c>
      <c r="Y163" s="27">
        <v>1</v>
      </c>
      <c r="Z163" s="27">
        <v>1</v>
      </c>
      <c r="AA163" s="27">
        <v>1</v>
      </c>
      <c r="AB163" s="45">
        <v>2026</v>
      </c>
      <c r="AC163" s="14"/>
    </row>
    <row r="164" spans="1:29" ht="78" customHeight="1" x14ac:dyDescent="0.35">
      <c r="A164" s="44"/>
      <c r="B164" s="4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49" t="s">
        <v>78</v>
      </c>
      <c r="T164" s="45" t="s">
        <v>30</v>
      </c>
      <c r="U164" s="45">
        <v>1</v>
      </c>
      <c r="V164" s="45">
        <v>1</v>
      </c>
      <c r="W164" s="45">
        <v>1</v>
      </c>
      <c r="X164" s="45">
        <v>1</v>
      </c>
      <c r="Y164" s="45">
        <v>1</v>
      </c>
      <c r="Z164" s="45">
        <v>1</v>
      </c>
      <c r="AA164" s="45">
        <v>1</v>
      </c>
      <c r="AB164" s="45">
        <v>2026</v>
      </c>
      <c r="AC164" s="14"/>
    </row>
    <row r="165" spans="1:29" ht="37.5" x14ac:dyDescent="0.35">
      <c r="A165" s="44"/>
      <c r="B165" s="4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49" t="s">
        <v>79</v>
      </c>
      <c r="T165" s="45" t="s">
        <v>17</v>
      </c>
      <c r="U165" s="10">
        <v>15</v>
      </c>
      <c r="V165" s="10">
        <v>15</v>
      </c>
      <c r="W165" s="10">
        <v>15</v>
      </c>
      <c r="X165" s="10">
        <v>15</v>
      </c>
      <c r="Y165" s="10">
        <v>15</v>
      </c>
      <c r="Z165" s="10">
        <v>25</v>
      </c>
      <c r="AA165" s="10">
        <v>100</v>
      </c>
      <c r="AB165" s="45">
        <v>2026</v>
      </c>
      <c r="AC165" s="14"/>
    </row>
    <row r="166" spans="1:29" ht="29.25" customHeight="1" x14ac:dyDescent="0.35">
      <c r="A166" s="44"/>
      <c r="B166" s="40">
        <v>0</v>
      </c>
      <c r="C166" s="20">
        <v>1</v>
      </c>
      <c r="D166" s="20">
        <v>1</v>
      </c>
      <c r="E166" s="20">
        <v>0</v>
      </c>
      <c r="F166" s="20">
        <v>7</v>
      </c>
      <c r="G166" s="20">
        <v>0</v>
      </c>
      <c r="H166" s="20">
        <v>3</v>
      </c>
      <c r="I166" s="20">
        <v>0</v>
      </c>
      <c r="J166" s="20">
        <v>1</v>
      </c>
      <c r="K166" s="20">
        <v>3</v>
      </c>
      <c r="L166" s="20">
        <v>0</v>
      </c>
      <c r="M166" s="20">
        <v>1</v>
      </c>
      <c r="N166" s="20" t="s">
        <v>39</v>
      </c>
      <c r="O166" s="20">
        <v>0</v>
      </c>
      <c r="P166" s="20">
        <v>6</v>
      </c>
      <c r="Q166" s="20">
        <v>9</v>
      </c>
      <c r="R166" s="20">
        <v>0</v>
      </c>
      <c r="S166" s="70" t="s">
        <v>80</v>
      </c>
      <c r="T166" s="56" t="s">
        <v>13</v>
      </c>
      <c r="U166" s="45">
        <v>272.89999999999998</v>
      </c>
      <c r="V166" s="10">
        <v>320</v>
      </c>
      <c r="W166" s="10">
        <v>493</v>
      </c>
      <c r="X166" s="10">
        <v>493</v>
      </c>
      <c r="Y166" s="10">
        <v>493</v>
      </c>
      <c r="Z166" s="10">
        <v>493</v>
      </c>
      <c r="AA166" s="18">
        <f>U166+V166+W166+X166+Y166+Z166</f>
        <v>2564.9</v>
      </c>
      <c r="AB166" s="45">
        <v>2026</v>
      </c>
      <c r="AC166" s="14"/>
    </row>
    <row r="167" spans="1:29" ht="28.5" customHeight="1" x14ac:dyDescent="0.35">
      <c r="A167" s="44"/>
      <c r="B167" s="40">
        <v>0</v>
      </c>
      <c r="C167" s="20">
        <v>1</v>
      </c>
      <c r="D167" s="20">
        <v>1</v>
      </c>
      <c r="E167" s="20">
        <v>0</v>
      </c>
      <c r="F167" s="20">
        <v>7</v>
      </c>
      <c r="G167" s="20">
        <v>0</v>
      </c>
      <c r="H167" s="20">
        <v>3</v>
      </c>
      <c r="I167" s="20">
        <v>0</v>
      </c>
      <c r="J167" s="20">
        <v>1</v>
      </c>
      <c r="K167" s="20">
        <v>3</v>
      </c>
      <c r="L167" s="20">
        <v>0</v>
      </c>
      <c r="M167" s="20">
        <v>1</v>
      </c>
      <c r="N167" s="20">
        <v>1</v>
      </c>
      <c r="O167" s="20">
        <v>0</v>
      </c>
      <c r="P167" s="20">
        <v>6</v>
      </c>
      <c r="Q167" s="20">
        <v>9</v>
      </c>
      <c r="R167" s="20">
        <v>0</v>
      </c>
      <c r="S167" s="70"/>
      <c r="T167" s="56"/>
      <c r="U167" s="18">
        <v>9579.2999999999993</v>
      </c>
      <c r="V167" s="18">
        <v>9342.7000000000007</v>
      </c>
      <c r="W167" s="18">
        <v>9342.7000000000007</v>
      </c>
      <c r="X167" s="18">
        <v>9342.7000000000007</v>
      </c>
      <c r="Y167" s="18">
        <v>9342.7000000000007</v>
      </c>
      <c r="Z167" s="18">
        <v>9342.7000000000007</v>
      </c>
      <c r="AA167" s="18">
        <f>U167+V167+W167+X167+Y167+Z167</f>
        <v>56292.800000000003</v>
      </c>
      <c r="AB167" s="45">
        <v>2026</v>
      </c>
      <c r="AC167" s="14"/>
    </row>
    <row r="168" spans="1:29" ht="37.5" x14ac:dyDescent="0.35">
      <c r="A168" s="44"/>
      <c r="B168" s="4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49" t="s">
        <v>81</v>
      </c>
      <c r="T168" s="45" t="s">
        <v>25</v>
      </c>
      <c r="U168" s="27">
        <v>59</v>
      </c>
      <c r="V168" s="27">
        <v>70</v>
      </c>
      <c r="W168" s="27">
        <v>70</v>
      </c>
      <c r="X168" s="27">
        <v>70</v>
      </c>
      <c r="Y168" s="27">
        <v>70</v>
      </c>
      <c r="Z168" s="27">
        <v>70</v>
      </c>
      <c r="AA168" s="27">
        <v>70</v>
      </c>
      <c r="AB168" s="45">
        <v>2026</v>
      </c>
      <c r="AC168" s="14"/>
    </row>
    <row r="169" spans="1:29" ht="37.5" x14ac:dyDescent="0.35">
      <c r="A169" s="44"/>
      <c r="B169" s="40">
        <v>0</v>
      </c>
      <c r="C169" s="20">
        <v>1</v>
      </c>
      <c r="D169" s="20">
        <v>1</v>
      </c>
      <c r="E169" s="20">
        <v>0</v>
      </c>
      <c r="F169" s="20">
        <v>7</v>
      </c>
      <c r="G169" s="20">
        <v>0</v>
      </c>
      <c r="H169" s="20">
        <v>3</v>
      </c>
      <c r="I169" s="20">
        <v>0</v>
      </c>
      <c r="J169" s="20">
        <v>1</v>
      </c>
      <c r="K169" s="20">
        <v>3</v>
      </c>
      <c r="L169" s="20">
        <v>0</v>
      </c>
      <c r="M169" s="20">
        <v>1</v>
      </c>
      <c r="N169" s="20">
        <v>9</v>
      </c>
      <c r="O169" s="20">
        <v>9</v>
      </c>
      <c r="P169" s="20">
        <v>9</v>
      </c>
      <c r="Q169" s="20">
        <v>9</v>
      </c>
      <c r="R169" s="20">
        <v>9</v>
      </c>
      <c r="S169" s="49" t="s">
        <v>195</v>
      </c>
      <c r="T169" s="45" t="s">
        <v>13</v>
      </c>
      <c r="U169" s="18">
        <v>0</v>
      </c>
      <c r="V169" s="18">
        <v>485.4</v>
      </c>
      <c r="W169" s="18">
        <v>1007.4</v>
      </c>
      <c r="X169" s="18">
        <v>1007.4</v>
      </c>
      <c r="Y169" s="18">
        <v>1007.4</v>
      </c>
      <c r="Z169" s="18">
        <v>1007.4</v>
      </c>
      <c r="AA169" s="18">
        <f t="shared" ref="AA169" si="21">U169+V169+W169+X169+Y169+Z169</f>
        <v>4515</v>
      </c>
      <c r="AB169" s="45">
        <v>2026</v>
      </c>
      <c r="AC169" s="14"/>
    </row>
    <row r="170" spans="1:29" ht="39.75" customHeight="1" x14ac:dyDescent="0.35">
      <c r="A170" s="44"/>
      <c r="B170" s="4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52" t="s">
        <v>202</v>
      </c>
      <c r="T170" s="45" t="s">
        <v>28</v>
      </c>
      <c r="U170" s="27">
        <v>0</v>
      </c>
      <c r="V170" s="27">
        <v>1</v>
      </c>
      <c r="W170" s="27">
        <v>1</v>
      </c>
      <c r="X170" s="27">
        <v>1</v>
      </c>
      <c r="Y170" s="27">
        <v>1</v>
      </c>
      <c r="Z170" s="27">
        <v>1</v>
      </c>
      <c r="AA170" s="27">
        <v>1</v>
      </c>
      <c r="AB170" s="45">
        <v>2026</v>
      </c>
      <c r="AC170" s="14"/>
    </row>
    <row r="171" spans="1:29" ht="33" customHeight="1" x14ac:dyDescent="0.35">
      <c r="A171" s="44"/>
      <c r="B171" s="40">
        <v>0</v>
      </c>
      <c r="C171" s="20">
        <v>1</v>
      </c>
      <c r="D171" s="20">
        <v>1</v>
      </c>
      <c r="E171" s="20">
        <v>0</v>
      </c>
      <c r="F171" s="20">
        <v>7</v>
      </c>
      <c r="G171" s="20">
        <v>0</v>
      </c>
      <c r="H171" s="20">
        <v>3</v>
      </c>
      <c r="I171" s="20">
        <v>0</v>
      </c>
      <c r="J171" s="20">
        <v>1</v>
      </c>
      <c r="K171" s="20">
        <v>3</v>
      </c>
      <c r="L171" s="20">
        <v>0</v>
      </c>
      <c r="M171" s="20">
        <v>1</v>
      </c>
      <c r="N171" s="20">
        <v>4</v>
      </c>
      <c r="O171" s="20">
        <v>0</v>
      </c>
      <c r="P171" s="20">
        <v>0</v>
      </c>
      <c r="Q171" s="20">
        <v>0</v>
      </c>
      <c r="R171" s="20">
        <v>5</v>
      </c>
      <c r="S171" s="58" t="s">
        <v>210</v>
      </c>
      <c r="T171" s="60" t="s">
        <v>13</v>
      </c>
      <c r="U171" s="28">
        <v>0</v>
      </c>
      <c r="V171" s="28">
        <v>6506.7</v>
      </c>
      <c r="W171" s="28">
        <v>14586.2</v>
      </c>
      <c r="X171" s="28">
        <v>14586.2</v>
      </c>
      <c r="Y171" s="28">
        <v>14586.2</v>
      </c>
      <c r="Z171" s="28">
        <v>14586.2</v>
      </c>
      <c r="AA171" s="28">
        <f>SUM(U171:Z171)</f>
        <v>64851.5</v>
      </c>
      <c r="AB171" s="48">
        <v>2026</v>
      </c>
      <c r="AC171" s="14">
        <v>14686.2</v>
      </c>
    </row>
    <row r="172" spans="1:29" ht="33" customHeight="1" x14ac:dyDescent="0.35">
      <c r="A172" s="44"/>
      <c r="B172" s="40">
        <v>0</v>
      </c>
      <c r="C172" s="20">
        <v>1</v>
      </c>
      <c r="D172" s="20">
        <v>1</v>
      </c>
      <c r="E172" s="20">
        <v>0</v>
      </c>
      <c r="F172" s="20">
        <v>7</v>
      </c>
      <c r="G172" s="20">
        <v>0</v>
      </c>
      <c r="H172" s="20">
        <v>3</v>
      </c>
      <c r="I172" s="20">
        <v>0</v>
      </c>
      <c r="J172" s="20">
        <v>1</v>
      </c>
      <c r="K172" s="20">
        <v>3</v>
      </c>
      <c r="L172" s="20">
        <v>0</v>
      </c>
      <c r="M172" s="20">
        <v>1</v>
      </c>
      <c r="N172" s="20">
        <v>4</v>
      </c>
      <c r="O172" s="20">
        <v>0</v>
      </c>
      <c r="P172" s="20">
        <v>1</v>
      </c>
      <c r="Q172" s="20">
        <v>5</v>
      </c>
      <c r="R172" s="20">
        <v>5</v>
      </c>
      <c r="S172" s="59"/>
      <c r="T172" s="60"/>
      <c r="U172" s="28">
        <v>0</v>
      </c>
      <c r="V172" s="28">
        <v>0</v>
      </c>
      <c r="W172" s="28">
        <v>100</v>
      </c>
      <c r="X172" s="28">
        <v>100</v>
      </c>
      <c r="Y172" s="28">
        <v>100</v>
      </c>
      <c r="Z172" s="28">
        <v>100</v>
      </c>
      <c r="AA172" s="28">
        <f>SUM(U172:Z172)</f>
        <v>400</v>
      </c>
      <c r="AB172" s="48">
        <v>2026</v>
      </c>
      <c r="AC172" s="14"/>
    </row>
    <row r="173" spans="1:29" ht="97.5" customHeight="1" x14ac:dyDescent="0.35">
      <c r="A173" s="44"/>
      <c r="B173" s="42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47" t="s">
        <v>211</v>
      </c>
      <c r="T173" s="48" t="s">
        <v>17</v>
      </c>
      <c r="U173" s="28">
        <v>0</v>
      </c>
      <c r="V173" s="28">
        <v>2</v>
      </c>
      <c r="W173" s="28">
        <v>2</v>
      </c>
      <c r="X173" s="28">
        <v>2</v>
      </c>
      <c r="Y173" s="28">
        <v>2</v>
      </c>
      <c r="Z173" s="28">
        <v>2</v>
      </c>
      <c r="AA173" s="28">
        <v>2</v>
      </c>
      <c r="AB173" s="48">
        <v>2026</v>
      </c>
      <c r="AC173" s="14"/>
    </row>
    <row r="174" spans="1:29" ht="173.25" customHeight="1" x14ac:dyDescent="0.35">
      <c r="A174" s="44"/>
      <c r="B174" s="42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47" t="s">
        <v>219</v>
      </c>
      <c r="T174" s="45" t="s">
        <v>28</v>
      </c>
      <c r="U174" s="31">
        <v>0</v>
      </c>
      <c r="V174" s="31">
        <v>0</v>
      </c>
      <c r="W174" s="31">
        <v>1</v>
      </c>
      <c r="X174" s="31">
        <v>1</v>
      </c>
      <c r="Y174" s="31">
        <v>1</v>
      </c>
      <c r="Z174" s="31">
        <v>1</v>
      </c>
      <c r="AA174" s="31">
        <v>1</v>
      </c>
      <c r="AB174" s="48">
        <v>2026</v>
      </c>
      <c r="AC174" s="14"/>
    </row>
    <row r="175" spans="1:29" ht="56.25" x14ac:dyDescent="0.35">
      <c r="A175" s="44"/>
      <c r="B175" s="40">
        <v>0</v>
      </c>
      <c r="C175" s="20">
        <v>1</v>
      </c>
      <c r="D175" s="20">
        <v>1</v>
      </c>
      <c r="E175" s="20">
        <v>0</v>
      </c>
      <c r="F175" s="20">
        <v>7</v>
      </c>
      <c r="G175" s="20">
        <v>0</v>
      </c>
      <c r="H175" s="20">
        <v>9</v>
      </c>
      <c r="I175" s="20">
        <v>0</v>
      </c>
      <c r="J175" s="20">
        <v>1</v>
      </c>
      <c r="K175" s="20">
        <v>3</v>
      </c>
      <c r="L175" s="20">
        <v>0</v>
      </c>
      <c r="M175" s="20">
        <v>2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1" t="s">
        <v>82</v>
      </c>
      <c r="T175" s="45" t="s">
        <v>13</v>
      </c>
      <c r="U175" s="22">
        <f>U178+U180</f>
        <v>0</v>
      </c>
      <c r="V175" s="22">
        <f t="shared" ref="V175:AA175" si="22">V178+V180</f>
        <v>99.4</v>
      </c>
      <c r="W175" s="22">
        <f t="shared" si="22"/>
        <v>44.8</v>
      </c>
      <c r="X175" s="22">
        <f t="shared" si="22"/>
        <v>44.8</v>
      </c>
      <c r="Y175" s="22">
        <f t="shared" si="22"/>
        <v>44.8</v>
      </c>
      <c r="Z175" s="22">
        <f t="shared" si="22"/>
        <v>44.8</v>
      </c>
      <c r="AA175" s="22">
        <f t="shared" si="22"/>
        <v>278.60000000000002</v>
      </c>
      <c r="AB175" s="9">
        <v>2026</v>
      </c>
      <c r="AC175" s="14"/>
    </row>
    <row r="176" spans="1:29" ht="56.25" x14ac:dyDescent="0.35">
      <c r="A176" s="44"/>
      <c r="B176" s="4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49" t="s">
        <v>136</v>
      </c>
      <c r="T176" s="45" t="s">
        <v>28</v>
      </c>
      <c r="U176" s="31">
        <v>0</v>
      </c>
      <c r="V176" s="31">
        <v>52</v>
      </c>
      <c r="W176" s="31">
        <v>52</v>
      </c>
      <c r="X176" s="31">
        <v>52</v>
      </c>
      <c r="Y176" s="31">
        <v>52</v>
      </c>
      <c r="Z176" s="31">
        <v>52</v>
      </c>
      <c r="AA176" s="31">
        <v>52</v>
      </c>
      <c r="AB176" s="45">
        <v>2026</v>
      </c>
      <c r="AC176" s="14"/>
    </row>
    <row r="177" spans="1:30" ht="56.25" x14ac:dyDescent="0.35">
      <c r="A177" s="44"/>
      <c r="B177" s="4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49" t="s">
        <v>137</v>
      </c>
      <c r="T177" s="45" t="s">
        <v>28</v>
      </c>
      <c r="U177" s="31">
        <v>0</v>
      </c>
      <c r="V177" s="31">
        <v>52</v>
      </c>
      <c r="W177" s="31">
        <v>52</v>
      </c>
      <c r="X177" s="31">
        <v>52</v>
      </c>
      <c r="Y177" s="31">
        <v>52</v>
      </c>
      <c r="Z177" s="31">
        <v>52</v>
      </c>
      <c r="AA177" s="31">
        <v>52</v>
      </c>
      <c r="AB177" s="45">
        <v>2026</v>
      </c>
      <c r="AC177" s="14"/>
    </row>
    <row r="178" spans="1:30" ht="62.25" customHeight="1" x14ac:dyDescent="0.35">
      <c r="A178" s="44"/>
      <c r="B178" s="40">
        <v>0</v>
      </c>
      <c r="C178" s="20">
        <v>1</v>
      </c>
      <c r="D178" s="20">
        <v>1</v>
      </c>
      <c r="E178" s="20">
        <v>0</v>
      </c>
      <c r="F178" s="20">
        <v>7</v>
      </c>
      <c r="G178" s="20">
        <v>0</v>
      </c>
      <c r="H178" s="20">
        <v>9</v>
      </c>
      <c r="I178" s="20">
        <v>0</v>
      </c>
      <c r="J178" s="20">
        <v>1</v>
      </c>
      <c r="K178" s="20">
        <v>3</v>
      </c>
      <c r="L178" s="20">
        <v>0</v>
      </c>
      <c r="M178" s="20">
        <v>2</v>
      </c>
      <c r="N178" s="20">
        <v>9</v>
      </c>
      <c r="O178" s="20">
        <v>9</v>
      </c>
      <c r="P178" s="20">
        <v>9</v>
      </c>
      <c r="Q178" s="20">
        <v>9</v>
      </c>
      <c r="R178" s="20">
        <v>9</v>
      </c>
      <c r="S178" s="49" t="s">
        <v>83</v>
      </c>
      <c r="T178" s="45" t="s">
        <v>13</v>
      </c>
      <c r="U178" s="18">
        <v>0</v>
      </c>
      <c r="V178" s="18">
        <v>99.4</v>
      </c>
      <c r="W178" s="18">
        <v>19.8</v>
      </c>
      <c r="X178" s="18">
        <v>19.8</v>
      </c>
      <c r="Y178" s="18">
        <v>19.8</v>
      </c>
      <c r="Z178" s="18">
        <v>19.8</v>
      </c>
      <c r="AA178" s="18">
        <f>U178+V178+W178+X178+Y178+Z178</f>
        <v>178.60000000000002</v>
      </c>
      <c r="AB178" s="45">
        <v>2026</v>
      </c>
      <c r="AC178" s="14"/>
    </row>
    <row r="179" spans="1:30" ht="37.5" x14ac:dyDescent="0.35">
      <c r="A179" s="44"/>
      <c r="B179" s="4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49" t="s">
        <v>84</v>
      </c>
      <c r="T179" s="45" t="s">
        <v>17</v>
      </c>
      <c r="U179" s="18">
        <v>0</v>
      </c>
      <c r="V179" s="18">
        <v>68</v>
      </c>
      <c r="W179" s="18">
        <v>68</v>
      </c>
      <c r="X179" s="18">
        <v>68</v>
      </c>
      <c r="Y179" s="18">
        <v>70</v>
      </c>
      <c r="Z179" s="18">
        <v>75</v>
      </c>
      <c r="AA179" s="18">
        <v>75</v>
      </c>
      <c r="AB179" s="45">
        <v>2026</v>
      </c>
      <c r="AC179" s="14"/>
    </row>
    <row r="180" spans="1:30" ht="23.25" customHeight="1" x14ac:dyDescent="0.35">
      <c r="A180" s="44"/>
      <c r="B180" s="40">
        <v>0</v>
      </c>
      <c r="C180" s="20">
        <v>1</v>
      </c>
      <c r="D180" s="20">
        <v>1</v>
      </c>
      <c r="E180" s="20">
        <v>0</v>
      </c>
      <c r="F180" s="20">
        <v>7</v>
      </c>
      <c r="G180" s="20">
        <v>0</v>
      </c>
      <c r="H180" s="20">
        <v>9</v>
      </c>
      <c r="I180" s="20">
        <v>0</v>
      </c>
      <c r="J180" s="20">
        <v>1</v>
      </c>
      <c r="K180" s="20">
        <v>3</v>
      </c>
      <c r="L180" s="20">
        <v>0</v>
      </c>
      <c r="M180" s="20">
        <v>2</v>
      </c>
      <c r="N180" s="20">
        <v>9</v>
      </c>
      <c r="O180" s="20">
        <v>9</v>
      </c>
      <c r="P180" s="20">
        <v>9</v>
      </c>
      <c r="Q180" s="20">
        <v>9</v>
      </c>
      <c r="R180" s="20">
        <v>9</v>
      </c>
      <c r="S180" s="49" t="s">
        <v>85</v>
      </c>
      <c r="T180" s="45" t="s">
        <v>13</v>
      </c>
      <c r="U180" s="18">
        <v>0</v>
      </c>
      <c r="V180" s="18">
        <v>0</v>
      </c>
      <c r="W180" s="18">
        <v>25</v>
      </c>
      <c r="X180" s="18">
        <v>25</v>
      </c>
      <c r="Y180" s="18">
        <v>25</v>
      </c>
      <c r="Z180" s="18">
        <v>25</v>
      </c>
      <c r="AA180" s="18">
        <f>U180+V180+W180+X180+Y180+Z180</f>
        <v>100</v>
      </c>
      <c r="AB180" s="45">
        <v>2026</v>
      </c>
      <c r="AC180" s="14"/>
    </row>
    <row r="181" spans="1:30" ht="57.75" customHeight="1" x14ac:dyDescent="0.35">
      <c r="A181" s="44"/>
      <c r="B181" s="4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49" t="s">
        <v>86</v>
      </c>
      <c r="T181" s="45" t="s">
        <v>28</v>
      </c>
      <c r="U181" s="27">
        <v>0</v>
      </c>
      <c r="V181" s="27">
        <v>0</v>
      </c>
      <c r="W181" s="27">
        <v>134</v>
      </c>
      <c r="X181" s="27">
        <v>134</v>
      </c>
      <c r="Y181" s="27">
        <v>134</v>
      </c>
      <c r="Z181" s="27">
        <v>134</v>
      </c>
      <c r="AA181" s="27">
        <v>134</v>
      </c>
      <c r="AB181" s="45">
        <v>2026</v>
      </c>
      <c r="AC181" s="14"/>
    </row>
    <row r="182" spans="1:30" ht="39" customHeight="1" x14ac:dyDescent="0.35">
      <c r="A182" s="44"/>
      <c r="B182" s="40">
        <v>0</v>
      </c>
      <c r="C182" s="20">
        <v>1</v>
      </c>
      <c r="D182" s="20">
        <v>1</v>
      </c>
      <c r="E182" s="20">
        <v>0</v>
      </c>
      <c r="F182" s="20">
        <v>7</v>
      </c>
      <c r="G182" s="20">
        <v>0</v>
      </c>
      <c r="H182" s="20">
        <v>3</v>
      </c>
      <c r="I182" s="20">
        <v>0</v>
      </c>
      <c r="J182" s="20">
        <v>1</v>
      </c>
      <c r="K182" s="20">
        <v>3</v>
      </c>
      <c r="L182" s="20">
        <v>0</v>
      </c>
      <c r="M182" s="20">
        <v>3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1" t="s">
        <v>172</v>
      </c>
      <c r="T182" s="45" t="s">
        <v>13</v>
      </c>
      <c r="U182" s="22">
        <f>U184+U188+U190+U192</f>
        <v>2884.4</v>
      </c>
      <c r="V182" s="22">
        <f t="shared" ref="V182:AA182" si="23">V184+V188+V190+V192</f>
        <v>1000</v>
      </c>
      <c r="W182" s="22">
        <f t="shared" si="23"/>
        <v>41.7</v>
      </c>
      <c r="X182" s="22">
        <f t="shared" si="23"/>
        <v>0</v>
      </c>
      <c r="Y182" s="22">
        <f t="shared" si="23"/>
        <v>0</v>
      </c>
      <c r="Z182" s="22">
        <f t="shared" si="23"/>
        <v>0</v>
      </c>
      <c r="AA182" s="22">
        <f t="shared" si="23"/>
        <v>3926.1</v>
      </c>
      <c r="AB182" s="48">
        <v>2023</v>
      </c>
      <c r="AC182" s="14"/>
    </row>
    <row r="183" spans="1:30" ht="39" customHeight="1" x14ac:dyDescent="0.35">
      <c r="A183" s="44"/>
      <c r="B183" s="4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49" t="s">
        <v>32</v>
      </c>
      <c r="T183" s="45" t="s">
        <v>28</v>
      </c>
      <c r="U183" s="45">
        <v>1</v>
      </c>
      <c r="V183" s="45">
        <v>1</v>
      </c>
      <c r="W183" s="45">
        <v>1</v>
      </c>
      <c r="X183" s="45">
        <v>0</v>
      </c>
      <c r="Y183" s="45">
        <v>0</v>
      </c>
      <c r="Z183" s="45">
        <v>0</v>
      </c>
      <c r="AA183" s="48">
        <v>1</v>
      </c>
      <c r="AB183" s="45">
        <v>2023</v>
      </c>
      <c r="AC183" s="14"/>
    </row>
    <row r="184" spans="1:30" ht="39.75" customHeight="1" x14ac:dyDescent="0.35">
      <c r="A184" s="44"/>
      <c r="B184" s="40">
        <v>0</v>
      </c>
      <c r="C184" s="20">
        <v>1</v>
      </c>
      <c r="D184" s="20">
        <v>1</v>
      </c>
      <c r="E184" s="20">
        <v>0</v>
      </c>
      <c r="F184" s="20">
        <v>7</v>
      </c>
      <c r="G184" s="20">
        <v>0</v>
      </c>
      <c r="H184" s="20">
        <v>3</v>
      </c>
      <c r="I184" s="20">
        <v>0</v>
      </c>
      <c r="J184" s="20">
        <v>1</v>
      </c>
      <c r="K184" s="20">
        <v>3</v>
      </c>
      <c r="L184" s="20">
        <v>0</v>
      </c>
      <c r="M184" s="20">
        <v>3</v>
      </c>
      <c r="N184" s="20">
        <v>9</v>
      </c>
      <c r="O184" s="20">
        <v>9</v>
      </c>
      <c r="P184" s="20">
        <v>9</v>
      </c>
      <c r="Q184" s="20">
        <v>9</v>
      </c>
      <c r="R184" s="20">
        <v>9</v>
      </c>
      <c r="S184" s="49" t="s">
        <v>173</v>
      </c>
      <c r="T184" s="45" t="s">
        <v>13</v>
      </c>
      <c r="U184" s="18">
        <v>0</v>
      </c>
      <c r="V184" s="18">
        <v>0</v>
      </c>
      <c r="W184" s="18">
        <v>0</v>
      </c>
      <c r="X184" s="18">
        <v>0</v>
      </c>
      <c r="Y184" s="18">
        <v>0</v>
      </c>
      <c r="Z184" s="18">
        <v>0</v>
      </c>
      <c r="AA184" s="18">
        <f t="shared" ref="AA184" si="24">U184+V184+W184+X184+Y184+Z184</f>
        <v>0</v>
      </c>
      <c r="AB184" s="45">
        <v>2026</v>
      </c>
      <c r="AC184" s="14"/>
    </row>
    <row r="185" spans="1:30" ht="39" customHeight="1" x14ac:dyDescent="0.35">
      <c r="A185" s="44"/>
      <c r="B185" s="4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49" t="s">
        <v>174</v>
      </c>
      <c r="T185" s="45" t="s">
        <v>28</v>
      </c>
      <c r="U185" s="45">
        <v>0</v>
      </c>
      <c r="V185" s="45">
        <v>0</v>
      </c>
      <c r="W185" s="45">
        <v>0</v>
      </c>
      <c r="X185" s="45">
        <v>0</v>
      </c>
      <c r="Y185" s="45">
        <v>0</v>
      </c>
      <c r="Z185" s="45">
        <v>1</v>
      </c>
      <c r="AA185" s="45">
        <f>U185+V185+W185+X185+Y185+Z185</f>
        <v>1</v>
      </c>
      <c r="AB185" s="45">
        <v>2026</v>
      </c>
      <c r="AC185" s="14"/>
    </row>
    <row r="186" spans="1:30" ht="57.75" customHeight="1" x14ac:dyDescent="0.35">
      <c r="A186" s="44"/>
      <c r="B186" s="4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52" t="s">
        <v>176</v>
      </c>
      <c r="T186" s="45" t="s">
        <v>30</v>
      </c>
      <c r="U186" s="27">
        <v>1</v>
      </c>
      <c r="V186" s="27">
        <v>0</v>
      </c>
      <c r="W186" s="27">
        <v>0</v>
      </c>
      <c r="X186" s="27">
        <v>0</v>
      </c>
      <c r="Y186" s="27">
        <v>0</v>
      </c>
      <c r="Z186" s="27">
        <v>0</v>
      </c>
      <c r="AA186" s="27">
        <v>1</v>
      </c>
      <c r="AB186" s="45">
        <v>2021</v>
      </c>
      <c r="AC186" s="14"/>
    </row>
    <row r="187" spans="1:30" ht="59.25" customHeight="1" x14ac:dyDescent="0.35">
      <c r="A187" s="44"/>
      <c r="B187" s="4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52" t="s">
        <v>177</v>
      </c>
      <c r="T187" s="45" t="s">
        <v>28</v>
      </c>
      <c r="U187" s="27">
        <v>1</v>
      </c>
      <c r="V187" s="27">
        <v>0</v>
      </c>
      <c r="W187" s="27">
        <v>0</v>
      </c>
      <c r="X187" s="27">
        <v>0</v>
      </c>
      <c r="Y187" s="27">
        <v>0</v>
      </c>
      <c r="Z187" s="27">
        <v>0</v>
      </c>
      <c r="AA187" s="27">
        <v>1</v>
      </c>
      <c r="AB187" s="45">
        <v>2021</v>
      </c>
      <c r="AC187" s="14"/>
    </row>
    <row r="188" spans="1:30" ht="37.5" customHeight="1" x14ac:dyDescent="0.35">
      <c r="A188" s="44"/>
      <c r="B188" s="40">
        <v>0</v>
      </c>
      <c r="C188" s="20">
        <v>1</v>
      </c>
      <c r="D188" s="20">
        <v>1</v>
      </c>
      <c r="E188" s="20">
        <v>0</v>
      </c>
      <c r="F188" s="20">
        <v>7</v>
      </c>
      <c r="G188" s="20">
        <v>0</v>
      </c>
      <c r="H188" s="20">
        <v>3</v>
      </c>
      <c r="I188" s="20">
        <v>0</v>
      </c>
      <c r="J188" s="20">
        <v>1</v>
      </c>
      <c r="K188" s="20">
        <v>3</v>
      </c>
      <c r="L188" s="20">
        <v>0</v>
      </c>
      <c r="M188" s="20">
        <v>3</v>
      </c>
      <c r="N188" s="20">
        <v>9</v>
      </c>
      <c r="O188" s="20">
        <v>9</v>
      </c>
      <c r="P188" s="20">
        <v>9</v>
      </c>
      <c r="Q188" s="20">
        <v>9</v>
      </c>
      <c r="R188" s="20">
        <v>9</v>
      </c>
      <c r="S188" s="49" t="s">
        <v>178</v>
      </c>
      <c r="T188" s="45" t="s">
        <v>13</v>
      </c>
      <c r="U188" s="18">
        <v>2884.4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f t="shared" ref="AA188" si="25">U188+V188+W188+X188+Y188+Z188</f>
        <v>2884.4</v>
      </c>
      <c r="AB188" s="45">
        <v>2021</v>
      </c>
      <c r="AC188" s="14"/>
    </row>
    <row r="189" spans="1:30" ht="38.25" customHeight="1" x14ac:dyDescent="0.35">
      <c r="A189" s="44"/>
      <c r="B189" s="4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49" t="s">
        <v>179</v>
      </c>
      <c r="T189" s="45" t="s">
        <v>28</v>
      </c>
      <c r="U189" s="27">
        <v>1</v>
      </c>
      <c r="V189" s="27">
        <v>0</v>
      </c>
      <c r="W189" s="27">
        <v>0</v>
      </c>
      <c r="X189" s="27">
        <v>0</v>
      </c>
      <c r="Y189" s="27">
        <v>0</v>
      </c>
      <c r="Z189" s="27">
        <v>0</v>
      </c>
      <c r="AA189" s="27">
        <v>1</v>
      </c>
      <c r="AB189" s="45">
        <v>2021</v>
      </c>
      <c r="AC189" s="14"/>
    </row>
    <row r="190" spans="1:30" ht="27" customHeight="1" x14ac:dyDescent="0.35">
      <c r="A190" s="44"/>
      <c r="B190" s="40">
        <v>0</v>
      </c>
      <c r="C190" s="20">
        <v>1</v>
      </c>
      <c r="D190" s="20">
        <v>1</v>
      </c>
      <c r="E190" s="20">
        <v>0</v>
      </c>
      <c r="F190" s="20">
        <v>7</v>
      </c>
      <c r="G190" s="20">
        <v>0</v>
      </c>
      <c r="H190" s="20">
        <v>3</v>
      </c>
      <c r="I190" s="20">
        <v>0</v>
      </c>
      <c r="J190" s="20">
        <v>1</v>
      </c>
      <c r="K190" s="20">
        <v>3</v>
      </c>
      <c r="L190" s="20">
        <v>0</v>
      </c>
      <c r="M190" s="20">
        <v>3</v>
      </c>
      <c r="N190" s="20">
        <v>1</v>
      </c>
      <c r="O190" s="20">
        <v>1</v>
      </c>
      <c r="P190" s="20">
        <v>1</v>
      </c>
      <c r="Q190" s="20">
        <v>8</v>
      </c>
      <c r="R190" s="20">
        <v>0</v>
      </c>
      <c r="S190" s="49" t="s">
        <v>188</v>
      </c>
      <c r="T190" s="45" t="s">
        <v>13</v>
      </c>
      <c r="U190" s="18">
        <v>0</v>
      </c>
      <c r="V190" s="18">
        <v>1000</v>
      </c>
      <c r="W190" s="18">
        <v>0</v>
      </c>
      <c r="X190" s="18">
        <v>0</v>
      </c>
      <c r="Y190" s="18">
        <v>0</v>
      </c>
      <c r="Z190" s="18">
        <v>0</v>
      </c>
      <c r="AA190" s="18">
        <f t="shared" ref="AA190:AA192" si="26">U190+V190+W190+X190+Y190+Z190</f>
        <v>1000</v>
      </c>
      <c r="AB190" s="45">
        <v>2022</v>
      </c>
      <c r="AC190" s="14"/>
    </row>
    <row r="191" spans="1:30" ht="47.25" customHeight="1" x14ac:dyDescent="0.35">
      <c r="A191" s="44"/>
      <c r="B191" s="4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49" t="s">
        <v>189</v>
      </c>
      <c r="T191" s="45" t="s">
        <v>28</v>
      </c>
      <c r="U191" s="27">
        <v>0</v>
      </c>
      <c r="V191" s="27">
        <v>1</v>
      </c>
      <c r="W191" s="27">
        <v>0</v>
      </c>
      <c r="X191" s="27">
        <v>0</v>
      </c>
      <c r="Y191" s="27">
        <v>0</v>
      </c>
      <c r="Z191" s="27">
        <v>0</v>
      </c>
      <c r="AA191" s="27">
        <v>1</v>
      </c>
      <c r="AB191" s="45">
        <v>2022</v>
      </c>
      <c r="AC191" s="14"/>
    </row>
    <row r="192" spans="1:30" s="16" customFormat="1" ht="66" customHeight="1" x14ac:dyDescent="0.35">
      <c r="A192" s="44"/>
      <c r="B192" s="40">
        <v>0</v>
      </c>
      <c r="C192" s="20">
        <v>1</v>
      </c>
      <c r="D192" s="20">
        <v>1</v>
      </c>
      <c r="E192" s="20">
        <v>0</v>
      </c>
      <c r="F192" s="20">
        <v>7</v>
      </c>
      <c r="G192" s="20">
        <v>0</v>
      </c>
      <c r="H192" s="20">
        <v>3</v>
      </c>
      <c r="I192" s="20">
        <v>0</v>
      </c>
      <c r="J192" s="20">
        <v>1</v>
      </c>
      <c r="K192" s="20">
        <v>3</v>
      </c>
      <c r="L192" s="20">
        <v>0</v>
      </c>
      <c r="M192" s="20">
        <v>3</v>
      </c>
      <c r="N192" s="20">
        <v>9</v>
      </c>
      <c r="O192" s="20">
        <v>9</v>
      </c>
      <c r="P192" s="20">
        <v>9</v>
      </c>
      <c r="Q192" s="20">
        <v>9</v>
      </c>
      <c r="R192" s="20">
        <v>9</v>
      </c>
      <c r="S192" s="49" t="s">
        <v>216</v>
      </c>
      <c r="T192" s="45" t="s">
        <v>13</v>
      </c>
      <c r="U192" s="10">
        <v>0</v>
      </c>
      <c r="V192" s="10">
        <v>0</v>
      </c>
      <c r="W192" s="10">
        <v>41.7</v>
      </c>
      <c r="X192" s="10">
        <v>0</v>
      </c>
      <c r="Y192" s="10">
        <v>0</v>
      </c>
      <c r="Z192" s="10">
        <v>0</v>
      </c>
      <c r="AA192" s="10">
        <f t="shared" si="26"/>
        <v>41.7</v>
      </c>
      <c r="AB192" s="45">
        <v>2023</v>
      </c>
      <c r="AC192" s="14"/>
      <c r="AD192" s="1"/>
    </row>
    <row r="193" spans="1:30" s="16" customFormat="1" ht="60.75" customHeight="1" x14ac:dyDescent="0.35">
      <c r="A193" s="44"/>
      <c r="B193" s="4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49" t="s">
        <v>217</v>
      </c>
      <c r="T193" s="45" t="s">
        <v>28</v>
      </c>
      <c r="U193" s="27">
        <v>0</v>
      </c>
      <c r="V193" s="27">
        <v>0</v>
      </c>
      <c r="W193" s="27">
        <v>1</v>
      </c>
      <c r="X193" s="27">
        <v>0</v>
      </c>
      <c r="Y193" s="34">
        <v>0</v>
      </c>
      <c r="Z193" s="27">
        <v>0</v>
      </c>
      <c r="AA193" s="27">
        <v>1</v>
      </c>
      <c r="AB193" s="45">
        <v>2023</v>
      </c>
      <c r="AC193" s="14"/>
      <c r="AD193" s="1"/>
    </row>
    <row r="194" spans="1:30" s="16" customFormat="1" ht="33" customHeight="1" x14ac:dyDescent="0.35">
      <c r="A194" s="44"/>
      <c r="B194" s="4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61" t="s">
        <v>87</v>
      </c>
      <c r="T194" s="64" t="s">
        <v>13</v>
      </c>
      <c r="U194" s="22">
        <f>U195+U196</f>
        <v>96213.1</v>
      </c>
      <c r="V194" s="22">
        <f t="shared" ref="V194:AA194" si="27">V195+V196</f>
        <v>94705.200000000012</v>
      </c>
      <c r="W194" s="22">
        <f t="shared" si="27"/>
        <v>107191.2</v>
      </c>
      <c r="X194" s="22">
        <f t="shared" si="27"/>
        <v>102449.09999999999</v>
      </c>
      <c r="Y194" s="22">
        <f t="shared" si="27"/>
        <v>102449.09999999999</v>
      </c>
      <c r="Z194" s="22">
        <f t="shared" si="27"/>
        <v>102449.09999999999</v>
      </c>
      <c r="AA194" s="22">
        <f t="shared" si="27"/>
        <v>605456.79999999993</v>
      </c>
      <c r="AB194" s="9">
        <v>2026</v>
      </c>
      <c r="AC194" s="14"/>
      <c r="AD194" s="1"/>
    </row>
    <row r="195" spans="1:30" ht="33" customHeight="1" x14ac:dyDescent="0.35">
      <c r="A195" s="44"/>
      <c r="B195" s="40">
        <v>0</v>
      </c>
      <c r="C195" s="20">
        <v>1</v>
      </c>
      <c r="D195" s="20">
        <v>1</v>
      </c>
      <c r="E195" s="20">
        <v>0</v>
      </c>
      <c r="F195" s="20">
        <v>7</v>
      </c>
      <c r="G195" s="20">
        <v>0</v>
      </c>
      <c r="H195" s="20">
        <v>7</v>
      </c>
      <c r="I195" s="20">
        <v>0</v>
      </c>
      <c r="J195" s="20">
        <v>1</v>
      </c>
      <c r="K195" s="20">
        <v>4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0</v>
      </c>
      <c r="R195" s="20">
        <v>0</v>
      </c>
      <c r="S195" s="62"/>
      <c r="T195" s="65"/>
      <c r="U195" s="22">
        <f t="shared" ref="U195:Z195" si="28">U198+U235</f>
        <v>96213.1</v>
      </c>
      <c r="V195" s="22">
        <f>V198+V235</f>
        <v>94705.200000000012</v>
      </c>
      <c r="W195" s="22">
        <f t="shared" si="28"/>
        <v>0</v>
      </c>
      <c r="X195" s="22">
        <f t="shared" si="28"/>
        <v>0</v>
      </c>
      <c r="Y195" s="22">
        <f t="shared" si="28"/>
        <v>0</v>
      </c>
      <c r="Z195" s="22">
        <f t="shared" si="28"/>
        <v>0</v>
      </c>
      <c r="AA195" s="22">
        <f>SUM(U195:Z195)</f>
        <v>190918.30000000002</v>
      </c>
      <c r="AB195" s="9">
        <v>2022</v>
      </c>
      <c r="AC195" s="14">
        <f>AA196+AA195</f>
        <v>605456.79999999993</v>
      </c>
    </row>
    <row r="196" spans="1:30" s="17" customFormat="1" ht="33" customHeight="1" x14ac:dyDescent="0.35">
      <c r="A196" s="44"/>
      <c r="B196" s="40">
        <v>0</v>
      </c>
      <c r="C196" s="20">
        <v>1</v>
      </c>
      <c r="D196" s="20">
        <v>1</v>
      </c>
      <c r="E196" s="20">
        <v>0</v>
      </c>
      <c r="F196" s="20">
        <v>7</v>
      </c>
      <c r="G196" s="20">
        <v>0</v>
      </c>
      <c r="H196" s="20">
        <v>9</v>
      </c>
      <c r="I196" s="20">
        <v>0</v>
      </c>
      <c r="J196" s="20">
        <v>1</v>
      </c>
      <c r="K196" s="20">
        <v>4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63"/>
      <c r="T196" s="66"/>
      <c r="U196" s="22">
        <v>0</v>
      </c>
      <c r="V196" s="22">
        <v>0</v>
      </c>
      <c r="W196" s="22">
        <f>W199+W236</f>
        <v>107191.2</v>
      </c>
      <c r="X196" s="22">
        <f>X199+X236</f>
        <v>102449.09999999999</v>
      </c>
      <c r="Y196" s="22">
        <f>Y199+Y236</f>
        <v>102449.09999999999</v>
      </c>
      <c r="Z196" s="22">
        <f>Z199+Z236</f>
        <v>102449.09999999999</v>
      </c>
      <c r="AA196" s="22">
        <f>SUM(U196:Z196)</f>
        <v>414538.49999999994</v>
      </c>
      <c r="AB196" s="9">
        <v>2026</v>
      </c>
      <c r="AC196" s="14" t="s">
        <v>218</v>
      </c>
      <c r="AD196" s="1"/>
    </row>
    <row r="197" spans="1:30" s="17" customFormat="1" ht="24.75" customHeight="1" x14ac:dyDescent="0.35">
      <c r="A197" s="44"/>
      <c r="B197" s="4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61" t="s">
        <v>88</v>
      </c>
      <c r="T197" s="67" t="s">
        <v>13</v>
      </c>
      <c r="U197" s="22">
        <f>U198+U199</f>
        <v>83451.200000000012</v>
      </c>
      <c r="V197" s="22">
        <f t="shared" ref="V197:AA197" si="29">V198+V199</f>
        <v>86184.6</v>
      </c>
      <c r="W197" s="22">
        <f t="shared" si="29"/>
        <v>99460.2</v>
      </c>
      <c r="X197" s="22">
        <f t="shared" si="29"/>
        <v>99460.2</v>
      </c>
      <c r="Y197" s="22">
        <f t="shared" si="29"/>
        <v>99460.2</v>
      </c>
      <c r="Z197" s="22">
        <f t="shared" si="29"/>
        <v>99460.2</v>
      </c>
      <c r="AA197" s="22">
        <f t="shared" si="29"/>
        <v>567476.6</v>
      </c>
      <c r="AB197" s="9">
        <v>2026</v>
      </c>
      <c r="AC197" s="14"/>
      <c r="AD197" s="1"/>
    </row>
    <row r="198" spans="1:30" ht="24.75" customHeight="1" x14ac:dyDescent="0.35">
      <c r="A198" s="44"/>
      <c r="B198" s="40">
        <v>0</v>
      </c>
      <c r="C198" s="20">
        <v>1</v>
      </c>
      <c r="D198" s="20">
        <v>1</v>
      </c>
      <c r="E198" s="20">
        <v>0</v>
      </c>
      <c r="F198" s="20">
        <v>7</v>
      </c>
      <c r="G198" s="20">
        <v>0</v>
      </c>
      <c r="H198" s="20">
        <v>7</v>
      </c>
      <c r="I198" s="20">
        <v>0</v>
      </c>
      <c r="J198" s="20">
        <v>1</v>
      </c>
      <c r="K198" s="20">
        <v>4</v>
      </c>
      <c r="L198" s="20">
        <v>0</v>
      </c>
      <c r="M198" s="20">
        <v>1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62"/>
      <c r="T198" s="68"/>
      <c r="U198" s="22">
        <f>U202+U203+U204+U210+U211+U216+U221+U226+U229+U231</f>
        <v>83451.200000000012</v>
      </c>
      <c r="V198" s="22">
        <f>V202+V203+V204+V210+V211+V216+V221+V226+V229+V231+V222</f>
        <v>86184.6</v>
      </c>
      <c r="W198" s="22">
        <f>W202+W203+W204+W210+W211+W216+W221+W226+W229+W231</f>
        <v>0</v>
      </c>
      <c r="X198" s="22">
        <f>X202+X203+X204+X210+X211+X216+X221+X226+X229+X231</f>
        <v>0</v>
      </c>
      <c r="Y198" s="22">
        <f>Y202+Y203+Y204+Y210+Y211+Y216+Y221+Y226+Y229+Y231</f>
        <v>0</v>
      </c>
      <c r="Z198" s="22">
        <f>Z202+Z203+Z204+Z210+Z211+Z216+Z221+Z226+Z229+Z231</f>
        <v>0</v>
      </c>
      <c r="AA198" s="22">
        <f>SUM(U198:Z198)</f>
        <v>169635.80000000002</v>
      </c>
      <c r="AB198" s="9">
        <v>2022</v>
      </c>
      <c r="AC198" s="14"/>
    </row>
    <row r="199" spans="1:30" s="17" customFormat="1" ht="24.75" customHeight="1" x14ac:dyDescent="0.35">
      <c r="A199" s="44"/>
      <c r="B199" s="40">
        <v>0</v>
      </c>
      <c r="C199" s="20">
        <v>1</v>
      </c>
      <c r="D199" s="20">
        <v>1</v>
      </c>
      <c r="E199" s="20">
        <v>0</v>
      </c>
      <c r="F199" s="20">
        <v>7</v>
      </c>
      <c r="G199" s="20">
        <v>0</v>
      </c>
      <c r="H199" s="20">
        <v>9</v>
      </c>
      <c r="I199" s="20">
        <v>0</v>
      </c>
      <c r="J199" s="20">
        <v>1</v>
      </c>
      <c r="K199" s="20">
        <v>4</v>
      </c>
      <c r="L199" s="20">
        <v>0</v>
      </c>
      <c r="M199" s="20">
        <v>1</v>
      </c>
      <c r="N199" s="20">
        <v>0</v>
      </c>
      <c r="O199" s="20">
        <v>0</v>
      </c>
      <c r="P199" s="20">
        <v>0</v>
      </c>
      <c r="Q199" s="20">
        <v>0</v>
      </c>
      <c r="R199" s="20">
        <v>0</v>
      </c>
      <c r="S199" s="63"/>
      <c r="T199" s="69"/>
      <c r="U199" s="22">
        <v>0</v>
      </c>
      <c r="V199" s="22">
        <v>0</v>
      </c>
      <c r="W199" s="22">
        <f>W205+W206+W207+W212+W213+W217+W218+W223+W227+W232</f>
        <v>99460.2</v>
      </c>
      <c r="X199" s="22">
        <f>X205+X206+X207+X212+X213+X217+X218+X223+X227+X232</f>
        <v>99460.2</v>
      </c>
      <c r="Y199" s="22">
        <f>Y205+Y206+Y207+Y212+Y213+Y217+Y218+Y223+Y227+Y232</f>
        <v>99460.2</v>
      </c>
      <c r="Z199" s="22">
        <f>Z205+Z206+Z207+Z212+Z213+Z217+Z218+Z223+Z227+Z232</f>
        <v>99460.2</v>
      </c>
      <c r="AA199" s="22">
        <f>SUM(U199:Z199)</f>
        <v>397840.8</v>
      </c>
      <c r="AB199" s="9">
        <v>2026</v>
      </c>
      <c r="AC199" s="14">
        <f>AA199+AA198</f>
        <v>567476.6</v>
      </c>
      <c r="AD199" s="1"/>
    </row>
    <row r="200" spans="1:30" ht="37.5" x14ac:dyDescent="0.35">
      <c r="A200" s="44"/>
      <c r="B200" s="4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49" t="s">
        <v>89</v>
      </c>
      <c r="T200" s="45" t="s">
        <v>28</v>
      </c>
      <c r="U200" s="45">
        <v>61</v>
      </c>
      <c r="V200" s="45">
        <v>61</v>
      </c>
      <c r="W200" s="45">
        <v>61</v>
      </c>
      <c r="X200" s="45">
        <v>61</v>
      </c>
      <c r="Y200" s="45">
        <v>61</v>
      </c>
      <c r="Z200" s="45">
        <v>61</v>
      </c>
      <c r="AA200" s="45">
        <v>61</v>
      </c>
      <c r="AB200" s="45">
        <v>2026</v>
      </c>
      <c r="AC200" s="14"/>
    </row>
    <row r="201" spans="1:30" ht="42" customHeight="1" x14ac:dyDescent="0.35">
      <c r="A201" s="44"/>
      <c r="B201" s="4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49" t="s">
        <v>90</v>
      </c>
      <c r="T201" s="45" t="s">
        <v>17</v>
      </c>
      <c r="U201" s="10">
        <v>60</v>
      </c>
      <c r="V201" s="10">
        <v>60</v>
      </c>
      <c r="W201" s="10">
        <v>60</v>
      </c>
      <c r="X201" s="10">
        <v>60</v>
      </c>
      <c r="Y201" s="10">
        <v>60</v>
      </c>
      <c r="Z201" s="10">
        <v>60</v>
      </c>
      <c r="AA201" s="10">
        <v>60</v>
      </c>
      <c r="AB201" s="45">
        <v>2026</v>
      </c>
      <c r="AC201" s="14"/>
    </row>
    <row r="202" spans="1:30" ht="24" customHeight="1" x14ac:dyDescent="0.35">
      <c r="A202" s="44"/>
      <c r="B202" s="40">
        <v>0</v>
      </c>
      <c r="C202" s="20">
        <v>1</v>
      </c>
      <c r="D202" s="20">
        <v>1</v>
      </c>
      <c r="E202" s="20">
        <v>0</v>
      </c>
      <c r="F202" s="20">
        <v>7</v>
      </c>
      <c r="G202" s="20">
        <v>0</v>
      </c>
      <c r="H202" s="20">
        <v>7</v>
      </c>
      <c r="I202" s="20">
        <v>0</v>
      </c>
      <c r="J202" s="20">
        <v>1</v>
      </c>
      <c r="K202" s="20">
        <v>4</v>
      </c>
      <c r="L202" s="20">
        <v>0</v>
      </c>
      <c r="M202" s="20">
        <v>1</v>
      </c>
      <c r="N202" s="20">
        <v>9</v>
      </c>
      <c r="O202" s="20">
        <v>9</v>
      </c>
      <c r="P202" s="20">
        <v>9</v>
      </c>
      <c r="Q202" s="20">
        <v>9</v>
      </c>
      <c r="R202" s="20">
        <v>9</v>
      </c>
      <c r="S202" s="72" t="s">
        <v>91</v>
      </c>
      <c r="T202" s="56" t="s">
        <v>13</v>
      </c>
      <c r="U202" s="18">
        <v>31432.2</v>
      </c>
      <c r="V202" s="18">
        <v>33991.1</v>
      </c>
      <c r="W202" s="18">
        <v>0</v>
      </c>
      <c r="X202" s="18">
        <v>0</v>
      </c>
      <c r="Y202" s="18">
        <v>0</v>
      </c>
      <c r="Z202" s="18">
        <v>0</v>
      </c>
      <c r="AA202" s="18">
        <f>SUM(U202:Z202)</f>
        <v>65423.3</v>
      </c>
      <c r="AB202" s="45">
        <v>2022</v>
      </c>
      <c r="AC202" s="14"/>
    </row>
    <row r="203" spans="1:30" ht="30.75" customHeight="1" x14ac:dyDescent="0.35">
      <c r="A203" s="44"/>
      <c r="B203" s="40">
        <v>0</v>
      </c>
      <c r="C203" s="20">
        <v>1</v>
      </c>
      <c r="D203" s="20">
        <v>1</v>
      </c>
      <c r="E203" s="20">
        <v>0</v>
      </c>
      <c r="F203" s="20">
        <v>7</v>
      </c>
      <c r="G203" s="20">
        <v>0</v>
      </c>
      <c r="H203" s="20">
        <v>7</v>
      </c>
      <c r="I203" s="20">
        <v>0</v>
      </c>
      <c r="J203" s="20">
        <v>1</v>
      </c>
      <c r="K203" s="20">
        <v>4</v>
      </c>
      <c r="L203" s="20">
        <v>0</v>
      </c>
      <c r="M203" s="20">
        <v>1</v>
      </c>
      <c r="N203" s="20" t="s">
        <v>39</v>
      </c>
      <c r="O203" s="20">
        <v>0</v>
      </c>
      <c r="P203" s="20">
        <v>2</v>
      </c>
      <c r="Q203" s="20">
        <v>4</v>
      </c>
      <c r="R203" s="20">
        <v>0</v>
      </c>
      <c r="S203" s="72"/>
      <c r="T203" s="56"/>
      <c r="U203" s="18">
        <v>5407.5</v>
      </c>
      <c r="V203" s="18">
        <v>5407.5</v>
      </c>
      <c r="W203" s="18">
        <v>0</v>
      </c>
      <c r="X203" s="18">
        <v>0</v>
      </c>
      <c r="Y203" s="18">
        <v>0</v>
      </c>
      <c r="Z203" s="18">
        <v>0</v>
      </c>
      <c r="AA203" s="18">
        <f t="shared" ref="AA203:AA207" si="30">SUM(U203:Z203)</f>
        <v>10815</v>
      </c>
      <c r="AB203" s="45">
        <v>2022</v>
      </c>
      <c r="AC203" s="14"/>
    </row>
    <row r="204" spans="1:30" ht="24.75" customHeight="1" x14ac:dyDescent="0.35">
      <c r="A204" s="44"/>
      <c r="B204" s="40">
        <v>0</v>
      </c>
      <c r="C204" s="20">
        <v>1</v>
      </c>
      <c r="D204" s="20">
        <v>1</v>
      </c>
      <c r="E204" s="20">
        <v>0</v>
      </c>
      <c r="F204" s="20">
        <v>7</v>
      </c>
      <c r="G204" s="20">
        <v>0</v>
      </c>
      <c r="H204" s="20">
        <v>7</v>
      </c>
      <c r="I204" s="20">
        <v>0</v>
      </c>
      <c r="J204" s="20">
        <v>1</v>
      </c>
      <c r="K204" s="20">
        <v>4</v>
      </c>
      <c r="L204" s="20">
        <v>0</v>
      </c>
      <c r="M204" s="20">
        <v>1</v>
      </c>
      <c r="N204" s="20">
        <v>1</v>
      </c>
      <c r="O204" s="20">
        <v>0</v>
      </c>
      <c r="P204" s="20">
        <v>2</v>
      </c>
      <c r="Q204" s="20">
        <v>4</v>
      </c>
      <c r="R204" s="20">
        <v>0</v>
      </c>
      <c r="S204" s="72"/>
      <c r="T204" s="56"/>
      <c r="U204" s="18">
        <v>30368</v>
      </c>
      <c r="V204" s="35">
        <v>32100.6</v>
      </c>
      <c r="W204" s="35">
        <v>0</v>
      </c>
      <c r="X204" s="35">
        <v>0</v>
      </c>
      <c r="Y204" s="35">
        <v>0</v>
      </c>
      <c r="Z204" s="35">
        <v>0</v>
      </c>
      <c r="AA204" s="18">
        <f t="shared" si="30"/>
        <v>62468.6</v>
      </c>
      <c r="AB204" s="45">
        <v>2022</v>
      </c>
      <c r="AC204" s="14"/>
    </row>
    <row r="205" spans="1:30" s="17" customFormat="1" ht="24.75" customHeight="1" x14ac:dyDescent="0.35">
      <c r="A205" s="44"/>
      <c r="B205" s="40">
        <v>0</v>
      </c>
      <c r="C205" s="20">
        <v>1</v>
      </c>
      <c r="D205" s="20">
        <v>1</v>
      </c>
      <c r="E205" s="20">
        <v>0</v>
      </c>
      <c r="F205" s="20">
        <v>7</v>
      </c>
      <c r="G205" s="20">
        <v>0</v>
      </c>
      <c r="H205" s="20">
        <v>9</v>
      </c>
      <c r="I205" s="20">
        <v>0</v>
      </c>
      <c r="J205" s="20">
        <v>1</v>
      </c>
      <c r="K205" s="20">
        <v>4</v>
      </c>
      <c r="L205" s="20">
        <v>0</v>
      </c>
      <c r="M205" s="20">
        <v>1</v>
      </c>
      <c r="N205" s="20">
        <v>9</v>
      </c>
      <c r="O205" s="20">
        <v>9</v>
      </c>
      <c r="P205" s="20">
        <v>9</v>
      </c>
      <c r="Q205" s="20">
        <v>9</v>
      </c>
      <c r="R205" s="20">
        <v>9</v>
      </c>
      <c r="S205" s="72"/>
      <c r="T205" s="56"/>
      <c r="U205" s="18">
        <v>0</v>
      </c>
      <c r="V205" s="35">
        <v>0</v>
      </c>
      <c r="W205" s="18">
        <v>40539.300000000003</v>
      </c>
      <c r="X205" s="18">
        <v>40539.300000000003</v>
      </c>
      <c r="Y205" s="18">
        <v>40539.300000000003</v>
      </c>
      <c r="Z205" s="18">
        <v>40539.300000000003</v>
      </c>
      <c r="AA205" s="18">
        <f t="shared" si="30"/>
        <v>162157.20000000001</v>
      </c>
      <c r="AB205" s="45">
        <v>2026</v>
      </c>
      <c r="AC205" s="14"/>
      <c r="AD205" s="1"/>
    </row>
    <row r="206" spans="1:30" s="17" customFormat="1" ht="24.75" customHeight="1" x14ac:dyDescent="0.35">
      <c r="A206" s="44"/>
      <c r="B206" s="40">
        <v>0</v>
      </c>
      <c r="C206" s="20">
        <v>1</v>
      </c>
      <c r="D206" s="20">
        <v>1</v>
      </c>
      <c r="E206" s="20">
        <v>0</v>
      </c>
      <c r="F206" s="20">
        <v>7</v>
      </c>
      <c r="G206" s="20">
        <v>0</v>
      </c>
      <c r="H206" s="20">
        <v>9</v>
      </c>
      <c r="I206" s="20">
        <v>0</v>
      </c>
      <c r="J206" s="20">
        <v>1</v>
      </c>
      <c r="K206" s="20">
        <v>4</v>
      </c>
      <c r="L206" s="20">
        <v>0</v>
      </c>
      <c r="M206" s="20">
        <v>1</v>
      </c>
      <c r="N206" s="20" t="s">
        <v>39</v>
      </c>
      <c r="O206" s="20">
        <v>0</v>
      </c>
      <c r="P206" s="20">
        <v>2</v>
      </c>
      <c r="Q206" s="20">
        <v>4</v>
      </c>
      <c r="R206" s="20">
        <v>0</v>
      </c>
      <c r="S206" s="72"/>
      <c r="T206" s="56"/>
      <c r="U206" s="18">
        <v>0</v>
      </c>
      <c r="V206" s="35">
        <v>0</v>
      </c>
      <c r="W206" s="18">
        <v>6960.2</v>
      </c>
      <c r="X206" s="18">
        <v>6960.2</v>
      </c>
      <c r="Y206" s="18">
        <v>6960.2</v>
      </c>
      <c r="Z206" s="18">
        <v>6960.2</v>
      </c>
      <c r="AA206" s="18">
        <f t="shared" si="30"/>
        <v>27840.799999999999</v>
      </c>
      <c r="AB206" s="45">
        <v>2026</v>
      </c>
      <c r="AC206" s="14"/>
      <c r="AD206" s="1"/>
    </row>
    <row r="207" spans="1:30" s="17" customFormat="1" ht="24.75" customHeight="1" x14ac:dyDescent="0.35">
      <c r="A207" s="44"/>
      <c r="B207" s="40">
        <v>0</v>
      </c>
      <c r="C207" s="20">
        <v>1</v>
      </c>
      <c r="D207" s="20">
        <v>1</v>
      </c>
      <c r="E207" s="20">
        <v>0</v>
      </c>
      <c r="F207" s="20">
        <v>7</v>
      </c>
      <c r="G207" s="20">
        <v>0</v>
      </c>
      <c r="H207" s="20">
        <v>9</v>
      </c>
      <c r="I207" s="20">
        <v>0</v>
      </c>
      <c r="J207" s="20">
        <v>1</v>
      </c>
      <c r="K207" s="20">
        <v>4</v>
      </c>
      <c r="L207" s="20">
        <v>0</v>
      </c>
      <c r="M207" s="20">
        <v>1</v>
      </c>
      <c r="N207" s="20">
        <v>1</v>
      </c>
      <c r="O207" s="20">
        <v>0</v>
      </c>
      <c r="P207" s="20">
        <v>2</v>
      </c>
      <c r="Q207" s="20">
        <v>4</v>
      </c>
      <c r="R207" s="20">
        <v>0</v>
      </c>
      <c r="S207" s="72"/>
      <c r="T207" s="56"/>
      <c r="U207" s="18">
        <v>0</v>
      </c>
      <c r="V207" s="35">
        <v>0</v>
      </c>
      <c r="W207" s="35">
        <v>31667</v>
      </c>
      <c r="X207" s="35">
        <v>31667</v>
      </c>
      <c r="Y207" s="35">
        <v>31667</v>
      </c>
      <c r="Z207" s="35">
        <v>31667</v>
      </c>
      <c r="AA207" s="18">
        <f t="shared" si="30"/>
        <v>126668</v>
      </c>
      <c r="AB207" s="45">
        <v>2026</v>
      </c>
      <c r="AC207" s="14"/>
      <c r="AD207" s="1"/>
    </row>
    <row r="208" spans="1:30" ht="24" customHeight="1" x14ac:dyDescent="0.35">
      <c r="A208" s="44"/>
      <c r="B208" s="4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49" t="s">
        <v>92</v>
      </c>
      <c r="T208" s="45" t="s">
        <v>28</v>
      </c>
      <c r="U208" s="27">
        <v>8</v>
      </c>
      <c r="V208" s="27">
        <v>8</v>
      </c>
      <c r="W208" s="27">
        <v>9</v>
      </c>
      <c r="X208" s="27">
        <v>9</v>
      </c>
      <c r="Y208" s="27">
        <v>9</v>
      </c>
      <c r="Z208" s="27">
        <v>9</v>
      </c>
      <c r="AA208" s="27">
        <v>9</v>
      </c>
      <c r="AB208" s="45">
        <v>2026</v>
      </c>
      <c r="AC208" s="14"/>
    </row>
    <row r="209" spans="1:30" ht="57.75" customHeight="1" x14ac:dyDescent="0.35">
      <c r="A209" s="44"/>
      <c r="B209" s="4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49" t="s">
        <v>93</v>
      </c>
      <c r="T209" s="45" t="s">
        <v>25</v>
      </c>
      <c r="U209" s="27">
        <v>3988</v>
      </c>
      <c r="V209" s="36">
        <v>6034</v>
      </c>
      <c r="W209" s="36">
        <v>5186</v>
      </c>
      <c r="X209" s="36">
        <v>5186</v>
      </c>
      <c r="Y209" s="36">
        <v>5186</v>
      </c>
      <c r="Z209" s="36">
        <v>5186</v>
      </c>
      <c r="AA209" s="27">
        <f>SUM(U209:Z209)</f>
        <v>30766</v>
      </c>
      <c r="AB209" s="45">
        <v>2026</v>
      </c>
      <c r="AC209" s="14">
        <v>6048</v>
      </c>
    </row>
    <row r="210" spans="1:30" ht="30" customHeight="1" x14ac:dyDescent="0.35">
      <c r="A210" s="44"/>
      <c r="B210" s="40">
        <v>0</v>
      </c>
      <c r="C210" s="20">
        <v>1</v>
      </c>
      <c r="D210" s="20">
        <v>1</v>
      </c>
      <c r="E210" s="20">
        <v>0</v>
      </c>
      <c r="F210" s="20">
        <v>7</v>
      </c>
      <c r="G210" s="20">
        <v>0</v>
      </c>
      <c r="H210" s="20">
        <v>7</v>
      </c>
      <c r="I210" s="20">
        <v>0</v>
      </c>
      <c r="J210" s="20">
        <v>1</v>
      </c>
      <c r="K210" s="20">
        <v>4</v>
      </c>
      <c r="L210" s="20">
        <v>0</v>
      </c>
      <c r="M210" s="20">
        <v>1</v>
      </c>
      <c r="N210" s="20">
        <v>9</v>
      </c>
      <c r="O210" s="20">
        <v>9</v>
      </c>
      <c r="P210" s="20">
        <v>9</v>
      </c>
      <c r="Q210" s="20">
        <v>9</v>
      </c>
      <c r="R210" s="20">
        <v>9</v>
      </c>
      <c r="S210" s="57" t="s">
        <v>94</v>
      </c>
      <c r="T210" s="56" t="s">
        <v>13</v>
      </c>
      <c r="U210" s="18">
        <v>815.6</v>
      </c>
      <c r="V210" s="18">
        <v>877.8</v>
      </c>
      <c r="W210" s="18">
        <v>0</v>
      </c>
      <c r="X210" s="18">
        <v>0</v>
      </c>
      <c r="Y210" s="18">
        <v>0</v>
      </c>
      <c r="Z210" s="18">
        <v>0</v>
      </c>
      <c r="AA210" s="18">
        <f>SUM(U210:Z210)</f>
        <v>1693.4</v>
      </c>
      <c r="AB210" s="45">
        <v>2022</v>
      </c>
      <c r="AC210" s="14"/>
    </row>
    <row r="211" spans="1:30" ht="18.75" customHeight="1" x14ac:dyDescent="0.35">
      <c r="A211" s="44"/>
      <c r="B211" s="40">
        <v>0</v>
      </c>
      <c r="C211" s="20">
        <v>1</v>
      </c>
      <c r="D211" s="20">
        <v>1</v>
      </c>
      <c r="E211" s="20">
        <v>0</v>
      </c>
      <c r="F211" s="20">
        <v>7</v>
      </c>
      <c r="G211" s="20">
        <v>0</v>
      </c>
      <c r="H211" s="20">
        <v>7</v>
      </c>
      <c r="I211" s="20">
        <v>0</v>
      </c>
      <c r="J211" s="20">
        <v>1</v>
      </c>
      <c r="K211" s="20">
        <v>4</v>
      </c>
      <c r="L211" s="20">
        <v>0</v>
      </c>
      <c r="M211" s="20">
        <v>1</v>
      </c>
      <c r="N211" s="20">
        <v>1</v>
      </c>
      <c r="O211" s="20">
        <v>0</v>
      </c>
      <c r="P211" s="20">
        <v>2</v>
      </c>
      <c r="Q211" s="20">
        <v>4</v>
      </c>
      <c r="R211" s="20">
        <v>0</v>
      </c>
      <c r="S211" s="57"/>
      <c r="T211" s="56"/>
      <c r="U211" s="18">
        <v>6621</v>
      </c>
      <c r="V211" s="18">
        <v>6131.6</v>
      </c>
      <c r="W211" s="18">
        <v>0</v>
      </c>
      <c r="X211" s="18">
        <v>0</v>
      </c>
      <c r="Y211" s="18">
        <v>0</v>
      </c>
      <c r="Z211" s="18">
        <v>0</v>
      </c>
      <c r="AA211" s="18">
        <f>SUM(U211:Z211)</f>
        <v>12752.6</v>
      </c>
      <c r="AB211" s="45">
        <v>2022</v>
      </c>
      <c r="AC211" s="14"/>
    </row>
    <row r="212" spans="1:30" s="17" customFormat="1" ht="18.75" customHeight="1" x14ac:dyDescent="0.35">
      <c r="A212" s="44"/>
      <c r="B212" s="40">
        <v>0</v>
      </c>
      <c r="C212" s="20">
        <v>1</v>
      </c>
      <c r="D212" s="20">
        <v>1</v>
      </c>
      <c r="E212" s="20">
        <v>0</v>
      </c>
      <c r="F212" s="20">
        <v>7</v>
      </c>
      <c r="G212" s="20">
        <v>0</v>
      </c>
      <c r="H212" s="20">
        <v>9</v>
      </c>
      <c r="I212" s="20">
        <v>0</v>
      </c>
      <c r="J212" s="20">
        <v>1</v>
      </c>
      <c r="K212" s="20">
        <v>4</v>
      </c>
      <c r="L212" s="20">
        <v>0</v>
      </c>
      <c r="M212" s="20">
        <v>1</v>
      </c>
      <c r="N212" s="20">
        <v>9</v>
      </c>
      <c r="O212" s="20">
        <v>9</v>
      </c>
      <c r="P212" s="20">
        <v>9</v>
      </c>
      <c r="Q212" s="20">
        <v>9</v>
      </c>
      <c r="R212" s="20">
        <v>9</v>
      </c>
      <c r="S212" s="57"/>
      <c r="T212" s="56"/>
      <c r="U212" s="18">
        <v>0</v>
      </c>
      <c r="V212" s="18">
        <v>0</v>
      </c>
      <c r="W212" s="18">
        <v>1453.5</v>
      </c>
      <c r="X212" s="18">
        <v>1453.5</v>
      </c>
      <c r="Y212" s="18">
        <v>1453.5</v>
      </c>
      <c r="Z212" s="18">
        <v>1453.5</v>
      </c>
      <c r="AA212" s="18">
        <f>U212+V212+W212+X212+Y212+Z212</f>
        <v>5814</v>
      </c>
      <c r="AB212" s="45">
        <v>2026</v>
      </c>
      <c r="AC212" s="14"/>
      <c r="AD212" s="1"/>
    </row>
    <row r="213" spans="1:30" s="17" customFormat="1" ht="18.75" customHeight="1" x14ac:dyDescent="0.35">
      <c r="A213" s="44"/>
      <c r="B213" s="40">
        <v>0</v>
      </c>
      <c r="C213" s="20">
        <v>1</v>
      </c>
      <c r="D213" s="20">
        <v>1</v>
      </c>
      <c r="E213" s="20">
        <v>0</v>
      </c>
      <c r="F213" s="20">
        <v>7</v>
      </c>
      <c r="G213" s="20">
        <v>0</v>
      </c>
      <c r="H213" s="20">
        <v>9</v>
      </c>
      <c r="I213" s="20">
        <v>0</v>
      </c>
      <c r="J213" s="20">
        <v>1</v>
      </c>
      <c r="K213" s="20">
        <v>4</v>
      </c>
      <c r="L213" s="20">
        <v>0</v>
      </c>
      <c r="M213" s="20">
        <v>1</v>
      </c>
      <c r="N213" s="20">
        <v>1</v>
      </c>
      <c r="O213" s="20">
        <v>0</v>
      </c>
      <c r="P213" s="20">
        <v>2</v>
      </c>
      <c r="Q213" s="20">
        <v>4</v>
      </c>
      <c r="R213" s="20">
        <v>0</v>
      </c>
      <c r="S213" s="57"/>
      <c r="T213" s="56"/>
      <c r="U213" s="18">
        <v>0</v>
      </c>
      <c r="V213" s="18">
        <v>0</v>
      </c>
      <c r="W213" s="18">
        <v>6650.9</v>
      </c>
      <c r="X213" s="18">
        <v>6650.9</v>
      </c>
      <c r="Y213" s="18">
        <v>6650.9</v>
      </c>
      <c r="Z213" s="18">
        <v>6650.9</v>
      </c>
      <c r="AA213" s="18">
        <f>U213+V213+W213+X213+Y213+Z213</f>
        <v>26603.599999999999</v>
      </c>
      <c r="AB213" s="45">
        <v>2026</v>
      </c>
      <c r="AC213" s="14"/>
      <c r="AD213" s="1"/>
    </row>
    <row r="214" spans="1:30" ht="24.75" customHeight="1" x14ac:dyDescent="0.35">
      <c r="A214" s="44"/>
      <c r="B214" s="4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49" t="s">
        <v>92</v>
      </c>
      <c r="T214" s="45" t="s">
        <v>28</v>
      </c>
      <c r="U214" s="48">
        <v>52</v>
      </c>
      <c r="V214" s="48">
        <v>52</v>
      </c>
      <c r="W214" s="48">
        <v>52</v>
      </c>
      <c r="X214" s="48">
        <v>52</v>
      </c>
      <c r="Y214" s="48">
        <v>52</v>
      </c>
      <c r="Z214" s="48">
        <v>52</v>
      </c>
      <c r="AA214" s="48">
        <v>52</v>
      </c>
      <c r="AB214" s="45">
        <v>2026</v>
      </c>
      <c r="AC214" s="14"/>
    </row>
    <row r="215" spans="1:30" ht="37.5" x14ac:dyDescent="0.35">
      <c r="A215" s="44"/>
      <c r="B215" s="4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49" t="s">
        <v>95</v>
      </c>
      <c r="T215" s="45" t="s">
        <v>25</v>
      </c>
      <c r="U215" s="27">
        <v>4352</v>
      </c>
      <c r="V215" s="27">
        <v>4608</v>
      </c>
      <c r="W215" s="27">
        <v>4880</v>
      </c>
      <c r="X215" s="27">
        <v>4880</v>
      </c>
      <c r="Y215" s="27">
        <v>4880</v>
      </c>
      <c r="Z215" s="27">
        <v>4880</v>
      </c>
      <c r="AA215" s="27">
        <f>SUM(U215:Z215)</f>
        <v>28480</v>
      </c>
      <c r="AB215" s="45">
        <v>2026</v>
      </c>
      <c r="AC215" s="14"/>
    </row>
    <row r="216" spans="1:30" ht="23.25" customHeight="1" x14ac:dyDescent="0.35">
      <c r="A216" s="44"/>
      <c r="B216" s="40">
        <v>0</v>
      </c>
      <c r="C216" s="20">
        <v>1</v>
      </c>
      <c r="D216" s="20">
        <v>1</v>
      </c>
      <c r="E216" s="20">
        <v>0</v>
      </c>
      <c r="F216" s="20">
        <v>7</v>
      </c>
      <c r="G216" s="20">
        <v>0</v>
      </c>
      <c r="H216" s="20">
        <v>7</v>
      </c>
      <c r="I216" s="20">
        <v>0</v>
      </c>
      <c r="J216" s="20">
        <v>1</v>
      </c>
      <c r="K216" s="20">
        <v>4</v>
      </c>
      <c r="L216" s="20">
        <v>0</v>
      </c>
      <c r="M216" s="20">
        <v>1</v>
      </c>
      <c r="N216" s="20">
        <v>9</v>
      </c>
      <c r="O216" s="20">
        <v>9</v>
      </c>
      <c r="P216" s="20">
        <v>9</v>
      </c>
      <c r="Q216" s="20">
        <v>9</v>
      </c>
      <c r="R216" s="20">
        <v>9</v>
      </c>
      <c r="S216" s="72" t="s">
        <v>96</v>
      </c>
      <c r="T216" s="56" t="s">
        <v>13</v>
      </c>
      <c r="U216" s="18">
        <v>1056.8</v>
      </c>
      <c r="V216" s="18">
        <v>622.5</v>
      </c>
      <c r="W216" s="18">
        <v>0</v>
      </c>
      <c r="X216" s="18">
        <v>0</v>
      </c>
      <c r="Y216" s="18">
        <v>0</v>
      </c>
      <c r="Z216" s="18">
        <v>0</v>
      </c>
      <c r="AA216" s="18">
        <f>U216+V216+W216+X216+Y216+Z216</f>
        <v>1679.3</v>
      </c>
      <c r="AB216" s="45">
        <v>2022</v>
      </c>
      <c r="AC216" s="14"/>
    </row>
    <row r="217" spans="1:30" s="17" customFormat="1" ht="24.75" customHeight="1" x14ac:dyDescent="0.35">
      <c r="A217" s="44"/>
      <c r="B217" s="40">
        <v>0</v>
      </c>
      <c r="C217" s="20">
        <v>1</v>
      </c>
      <c r="D217" s="20">
        <v>1</v>
      </c>
      <c r="E217" s="20">
        <v>0</v>
      </c>
      <c r="F217" s="20">
        <v>7</v>
      </c>
      <c r="G217" s="20">
        <v>0</v>
      </c>
      <c r="H217" s="20">
        <v>9</v>
      </c>
      <c r="I217" s="20">
        <v>0</v>
      </c>
      <c r="J217" s="20">
        <v>1</v>
      </c>
      <c r="K217" s="20">
        <v>4</v>
      </c>
      <c r="L217" s="20">
        <v>0</v>
      </c>
      <c r="M217" s="20">
        <v>1</v>
      </c>
      <c r="N217" s="20">
        <v>9</v>
      </c>
      <c r="O217" s="20">
        <v>9</v>
      </c>
      <c r="P217" s="20">
        <v>9</v>
      </c>
      <c r="Q217" s="20">
        <v>9</v>
      </c>
      <c r="R217" s="20">
        <v>9</v>
      </c>
      <c r="S217" s="72"/>
      <c r="T217" s="56"/>
      <c r="U217" s="18">
        <v>0</v>
      </c>
      <c r="V217" s="18">
        <v>0</v>
      </c>
      <c r="W217" s="18">
        <v>4012.7</v>
      </c>
      <c r="X217" s="18">
        <v>4012.7</v>
      </c>
      <c r="Y217" s="18">
        <v>4012.7</v>
      </c>
      <c r="Z217" s="18">
        <v>4012.7</v>
      </c>
      <c r="AA217" s="18">
        <f t="shared" ref="AA217:AA218" si="31">U217+V217+W217+X217+Y217+Z217</f>
        <v>16050.8</v>
      </c>
      <c r="AB217" s="45">
        <v>2026</v>
      </c>
      <c r="AC217" s="14"/>
      <c r="AD217" s="1"/>
    </row>
    <row r="218" spans="1:30" s="17" customFormat="1" ht="24.75" customHeight="1" x14ac:dyDescent="0.35">
      <c r="A218" s="44"/>
      <c r="B218" s="40">
        <v>0</v>
      </c>
      <c r="C218" s="20">
        <v>1</v>
      </c>
      <c r="D218" s="20">
        <v>1</v>
      </c>
      <c r="E218" s="20">
        <v>0</v>
      </c>
      <c r="F218" s="20">
        <v>7</v>
      </c>
      <c r="G218" s="20">
        <v>0</v>
      </c>
      <c r="H218" s="20">
        <v>9</v>
      </c>
      <c r="I218" s="20">
        <v>0</v>
      </c>
      <c r="J218" s="20">
        <v>1</v>
      </c>
      <c r="K218" s="20">
        <v>4</v>
      </c>
      <c r="L218" s="20">
        <v>0</v>
      </c>
      <c r="M218" s="20">
        <v>1</v>
      </c>
      <c r="N218" s="20">
        <v>1</v>
      </c>
      <c r="O218" s="20">
        <v>0</v>
      </c>
      <c r="P218" s="20">
        <v>2</v>
      </c>
      <c r="Q218" s="20">
        <v>4</v>
      </c>
      <c r="R218" s="20">
        <v>0</v>
      </c>
      <c r="S218" s="72"/>
      <c r="T218" s="56"/>
      <c r="U218" s="18">
        <v>0</v>
      </c>
      <c r="V218" s="18">
        <v>0</v>
      </c>
      <c r="W218" s="18">
        <v>951.7</v>
      </c>
      <c r="X218" s="18">
        <v>951.7</v>
      </c>
      <c r="Y218" s="18">
        <v>951.7</v>
      </c>
      <c r="Z218" s="18">
        <v>951.7</v>
      </c>
      <c r="AA218" s="18">
        <f t="shared" si="31"/>
        <v>3806.8</v>
      </c>
      <c r="AB218" s="45">
        <v>2026</v>
      </c>
      <c r="AC218" s="14"/>
      <c r="AD218" s="1"/>
    </row>
    <row r="219" spans="1:30" ht="21.75" customHeight="1" x14ac:dyDescent="0.35">
      <c r="A219" s="44"/>
      <c r="B219" s="4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49" t="s">
        <v>97</v>
      </c>
      <c r="T219" s="45" t="s">
        <v>25</v>
      </c>
      <c r="U219" s="27">
        <v>0</v>
      </c>
      <c r="V219" s="27">
        <v>0</v>
      </c>
      <c r="W219" s="27">
        <v>290</v>
      </c>
      <c r="X219" s="27">
        <v>290</v>
      </c>
      <c r="Y219" s="27">
        <v>290</v>
      </c>
      <c r="Z219" s="27">
        <v>290</v>
      </c>
      <c r="AA219" s="27">
        <f>U219+V219+W219+X219+Y219+Z219</f>
        <v>1160</v>
      </c>
      <c r="AB219" s="45">
        <v>2026</v>
      </c>
      <c r="AC219" s="14"/>
    </row>
    <row r="220" spans="1:30" ht="21.75" customHeight="1" x14ac:dyDescent="0.35">
      <c r="A220" s="44"/>
      <c r="B220" s="4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49" t="s">
        <v>175</v>
      </c>
      <c r="T220" s="45" t="s">
        <v>28</v>
      </c>
      <c r="U220" s="27">
        <v>1</v>
      </c>
      <c r="V220" s="31">
        <v>1</v>
      </c>
      <c r="W220" s="31">
        <v>1</v>
      </c>
      <c r="X220" s="31">
        <v>1</v>
      </c>
      <c r="Y220" s="31">
        <v>1</v>
      </c>
      <c r="Z220" s="31">
        <v>1</v>
      </c>
      <c r="AA220" s="31">
        <v>1</v>
      </c>
      <c r="AB220" s="48">
        <v>2026</v>
      </c>
      <c r="AC220" s="14"/>
    </row>
    <row r="221" spans="1:30" ht="24" customHeight="1" x14ac:dyDescent="0.35">
      <c r="A221" s="44"/>
      <c r="B221" s="40">
        <v>0</v>
      </c>
      <c r="C221" s="20">
        <v>1</v>
      </c>
      <c r="D221" s="20">
        <v>1</v>
      </c>
      <c r="E221" s="20">
        <v>0</v>
      </c>
      <c r="F221" s="20">
        <v>7</v>
      </c>
      <c r="G221" s="20">
        <v>0</v>
      </c>
      <c r="H221" s="20">
        <v>7</v>
      </c>
      <c r="I221" s="20">
        <v>0</v>
      </c>
      <c r="J221" s="20">
        <v>1</v>
      </c>
      <c r="K221" s="20">
        <v>4</v>
      </c>
      <c r="L221" s="20">
        <v>0</v>
      </c>
      <c r="M221" s="20">
        <v>1</v>
      </c>
      <c r="N221" s="20">
        <v>1</v>
      </c>
      <c r="O221" s="20">
        <v>0</v>
      </c>
      <c r="P221" s="20">
        <v>2</v>
      </c>
      <c r="Q221" s="20">
        <v>4</v>
      </c>
      <c r="R221" s="20">
        <v>0</v>
      </c>
      <c r="S221" s="72" t="s">
        <v>98</v>
      </c>
      <c r="T221" s="56" t="s">
        <v>13</v>
      </c>
      <c r="U221" s="18">
        <v>172.6</v>
      </c>
      <c r="V221" s="18">
        <v>258.3</v>
      </c>
      <c r="W221" s="18">
        <v>0</v>
      </c>
      <c r="X221" s="18">
        <v>0</v>
      </c>
      <c r="Y221" s="18">
        <v>0</v>
      </c>
      <c r="Z221" s="18">
        <v>0</v>
      </c>
      <c r="AA221" s="18">
        <f>U221+V221+W221+X221+Y221+Z221</f>
        <v>430.9</v>
      </c>
      <c r="AB221" s="45">
        <v>2026</v>
      </c>
      <c r="AC221" s="14"/>
    </row>
    <row r="222" spans="1:30" ht="24" customHeight="1" x14ac:dyDescent="0.35">
      <c r="A222" s="44"/>
      <c r="B222" s="40">
        <v>0</v>
      </c>
      <c r="C222" s="20">
        <v>1</v>
      </c>
      <c r="D222" s="20">
        <v>1</v>
      </c>
      <c r="E222" s="20">
        <v>0</v>
      </c>
      <c r="F222" s="20">
        <v>7</v>
      </c>
      <c r="G222" s="20">
        <v>0</v>
      </c>
      <c r="H222" s="20">
        <v>7</v>
      </c>
      <c r="I222" s="20">
        <v>0</v>
      </c>
      <c r="J222" s="20">
        <v>1</v>
      </c>
      <c r="K222" s="20">
        <v>4</v>
      </c>
      <c r="L222" s="20">
        <v>0</v>
      </c>
      <c r="M222" s="20">
        <v>1</v>
      </c>
      <c r="N222" s="20">
        <v>9</v>
      </c>
      <c r="O222" s="20">
        <v>9</v>
      </c>
      <c r="P222" s="20">
        <v>9</v>
      </c>
      <c r="Q222" s="20">
        <v>9</v>
      </c>
      <c r="R222" s="20">
        <v>9</v>
      </c>
      <c r="S222" s="72"/>
      <c r="T222" s="56"/>
      <c r="U222" s="18">
        <v>0</v>
      </c>
      <c r="V222" s="18">
        <v>355.5</v>
      </c>
      <c r="W222" s="18">
        <v>0</v>
      </c>
      <c r="X222" s="18">
        <v>0</v>
      </c>
      <c r="Y222" s="18">
        <v>0</v>
      </c>
      <c r="Z222" s="18">
        <v>0</v>
      </c>
      <c r="AA222" s="18">
        <f>U222+V222+W222+X222+Y222+Z222</f>
        <v>355.5</v>
      </c>
      <c r="AB222" s="45">
        <v>2022</v>
      </c>
      <c r="AC222" s="14"/>
    </row>
    <row r="223" spans="1:30" s="17" customFormat="1" ht="24" customHeight="1" x14ac:dyDescent="0.35">
      <c r="A223" s="44"/>
      <c r="B223" s="40">
        <v>0</v>
      </c>
      <c r="C223" s="20">
        <v>1</v>
      </c>
      <c r="D223" s="20">
        <v>1</v>
      </c>
      <c r="E223" s="20">
        <v>0</v>
      </c>
      <c r="F223" s="20">
        <v>7</v>
      </c>
      <c r="G223" s="20">
        <v>0</v>
      </c>
      <c r="H223" s="20">
        <v>9</v>
      </c>
      <c r="I223" s="20">
        <v>0</v>
      </c>
      <c r="J223" s="20">
        <v>1</v>
      </c>
      <c r="K223" s="20">
        <v>4</v>
      </c>
      <c r="L223" s="20">
        <v>0</v>
      </c>
      <c r="M223" s="20">
        <v>1</v>
      </c>
      <c r="N223" s="20">
        <v>1</v>
      </c>
      <c r="O223" s="20">
        <v>0</v>
      </c>
      <c r="P223" s="20">
        <v>2</v>
      </c>
      <c r="Q223" s="20">
        <v>4</v>
      </c>
      <c r="R223" s="20">
        <v>0</v>
      </c>
      <c r="S223" s="72"/>
      <c r="T223" s="56"/>
      <c r="U223" s="18">
        <v>0</v>
      </c>
      <c r="V223" s="18">
        <v>0</v>
      </c>
      <c r="W223" s="18">
        <v>172.6</v>
      </c>
      <c r="X223" s="18">
        <v>172.6</v>
      </c>
      <c r="Y223" s="18">
        <v>172.6</v>
      </c>
      <c r="Z223" s="18">
        <v>172.6</v>
      </c>
      <c r="AA223" s="18">
        <f>U223+V223+W223+X223+Y223+Z223</f>
        <v>690.4</v>
      </c>
      <c r="AB223" s="45">
        <v>2026</v>
      </c>
      <c r="AC223" s="14"/>
      <c r="AD223" s="1"/>
    </row>
    <row r="224" spans="1:30" ht="26.25" customHeight="1" x14ac:dyDescent="0.35">
      <c r="A224" s="44"/>
      <c r="B224" s="4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49" t="s">
        <v>99</v>
      </c>
      <c r="T224" s="45" t="s">
        <v>28</v>
      </c>
      <c r="U224" s="27">
        <v>3</v>
      </c>
      <c r="V224" s="27">
        <v>4</v>
      </c>
      <c r="W224" s="27">
        <v>4</v>
      </c>
      <c r="X224" s="27">
        <v>4</v>
      </c>
      <c r="Y224" s="27">
        <v>4</v>
      </c>
      <c r="Z224" s="27">
        <v>4</v>
      </c>
      <c r="AA224" s="27">
        <v>4</v>
      </c>
      <c r="AB224" s="45">
        <v>2026</v>
      </c>
      <c r="AC224" s="14"/>
    </row>
    <row r="225" spans="1:30" ht="24.75" customHeight="1" x14ac:dyDescent="0.35">
      <c r="A225" s="44"/>
      <c r="B225" s="4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49" t="s">
        <v>100</v>
      </c>
      <c r="T225" s="45" t="s">
        <v>25</v>
      </c>
      <c r="U225" s="27">
        <v>253</v>
      </c>
      <c r="V225" s="27">
        <v>428</v>
      </c>
      <c r="W225" s="27">
        <v>290</v>
      </c>
      <c r="X225" s="27">
        <v>290</v>
      </c>
      <c r="Y225" s="27">
        <v>290</v>
      </c>
      <c r="Z225" s="27">
        <v>290</v>
      </c>
      <c r="AA225" s="27">
        <f>SUM(U225:Z225)</f>
        <v>1841</v>
      </c>
      <c r="AB225" s="45">
        <v>2026</v>
      </c>
      <c r="AC225" s="14">
        <v>428</v>
      </c>
    </row>
    <row r="226" spans="1:30" ht="37.5" customHeight="1" x14ac:dyDescent="0.35">
      <c r="A226" s="44"/>
      <c r="B226" s="40">
        <v>0</v>
      </c>
      <c r="C226" s="20">
        <v>1</v>
      </c>
      <c r="D226" s="20">
        <v>1</v>
      </c>
      <c r="E226" s="20">
        <v>0</v>
      </c>
      <c r="F226" s="20">
        <v>7</v>
      </c>
      <c r="G226" s="20">
        <v>0</v>
      </c>
      <c r="H226" s="20">
        <v>7</v>
      </c>
      <c r="I226" s="20">
        <v>0</v>
      </c>
      <c r="J226" s="20">
        <v>1</v>
      </c>
      <c r="K226" s="20">
        <v>4</v>
      </c>
      <c r="L226" s="20">
        <v>0</v>
      </c>
      <c r="M226" s="20">
        <v>1</v>
      </c>
      <c r="N226" s="20">
        <v>9</v>
      </c>
      <c r="O226" s="20">
        <v>9</v>
      </c>
      <c r="P226" s="20">
        <v>9</v>
      </c>
      <c r="Q226" s="20">
        <v>9</v>
      </c>
      <c r="R226" s="20">
        <v>9</v>
      </c>
      <c r="S226" s="71" t="s">
        <v>101</v>
      </c>
      <c r="T226" s="56" t="s">
        <v>13</v>
      </c>
      <c r="U226" s="18">
        <v>4945</v>
      </c>
      <c r="V226" s="35">
        <v>5488</v>
      </c>
      <c r="W226" s="35">
        <v>0</v>
      </c>
      <c r="X226" s="35">
        <v>0</v>
      </c>
      <c r="Y226" s="35">
        <v>0</v>
      </c>
      <c r="Z226" s="35">
        <v>0</v>
      </c>
      <c r="AA226" s="18">
        <f>SUM(U226:Z226)</f>
        <v>10433</v>
      </c>
      <c r="AB226" s="45">
        <v>2022</v>
      </c>
      <c r="AC226" s="14"/>
    </row>
    <row r="227" spans="1:30" ht="37.5" customHeight="1" x14ac:dyDescent="0.35">
      <c r="A227" s="44"/>
      <c r="B227" s="40">
        <v>0</v>
      </c>
      <c r="C227" s="20">
        <v>1</v>
      </c>
      <c r="D227" s="20">
        <v>1</v>
      </c>
      <c r="E227" s="20">
        <v>0</v>
      </c>
      <c r="F227" s="20">
        <v>7</v>
      </c>
      <c r="G227" s="20">
        <v>0</v>
      </c>
      <c r="H227" s="20">
        <v>9</v>
      </c>
      <c r="I227" s="20">
        <v>0</v>
      </c>
      <c r="J227" s="20">
        <v>1</v>
      </c>
      <c r="K227" s="20">
        <v>4</v>
      </c>
      <c r="L227" s="20">
        <v>0</v>
      </c>
      <c r="M227" s="20">
        <v>1</v>
      </c>
      <c r="N227" s="20">
        <v>9</v>
      </c>
      <c r="O227" s="20">
        <v>9</v>
      </c>
      <c r="P227" s="20">
        <v>9</v>
      </c>
      <c r="Q227" s="20">
        <v>9</v>
      </c>
      <c r="R227" s="20">
        <v>9</v>
      </c>
      <c r="S227" s="71"/>
      <c r="T227" s="56"/>
      <c r="U227" s="18">
        <v>0</v>
      </c>
      <c r="V227" s="35">
        <v>0</v>
      </c>
      <c r="W227" s="35">
        <v>6545.5</v>
      </c>
      <c r="X227" s="35">
        <v>6545.5</v>
      </c>
      <c r="Y227" s="35">
        <v>6545.5</v>
      </c>
      <c r="Z227" s="35">
        <v>6545.5</v>
      </c>
      <c r="AA227" s="18">
        <f>SUM(U227:Z227)</f>
        <v>26182</v>
      </c>
      <c r="AB227" s="45">
        <v>2026</v>
      </c>
      <c r="AC227" s="14"/>
    </row>
    <row r="228" spans="1:30" ht="39.75" customHeight="1" x14ac:dyDescent="0.35">
      <c r="A228" s="44"/>
      <c r="B228" s="4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49" t="s">
        <v>102</v>
      </c>
      <c r="T228" s="45" t="s">
        <v>25</v>
      </c>
      <c r="U228" s="27">
        <v>1300</v>
      </c>
      <c r="V228" s="27">
        <v>1300</v>
      </c>
      <c r="W228" s="27">
        <v>1300</v>
      </c>
      <c r="X228" s="27">
        <v>1300</v>
      </c>
      <c r="Y228" s="27">
        <v>1300</v>
      </c>
      <c r="Z228" s="27">
        <v>1300</v>
      </c>
      <c r="AA228" s="27">
        <f>SUM(U228:Z228)</f>
        <v>7800</v>
      </c>
      <c r="AB228" s="45">
        <v>2026</v>
      </c>
      <c r="AC228" s="14"/>
    </row>
    <row r="229" spans="1:30" ht="76.5" customHeight="1" x14ac:dyDescent="0.35">
      <c r="A229" s="44"/>
      <c r="B229" s="40">
        <v>0</v>
      </c>
      <c r="C229" s="20">
        <v>1</v>
      </c>
      <c r="D229" s="20">
        <v>1</v>
      </c>
      <c r="E229" s="20">
        <v>0</v>
      </c>
      <c r="F229" s="20">
        <v>7</v>
      </c>
      <c r="G229" s="20">
        <v>0</v>
      </c>
      <c r="H229" s="20">
        <v>7</v>
      </c>
      <c r="I229" s="20">
        <v>0</v>
      </c>
      <c r="J229" s="20">
        <v>1</v>
      </c>
      <c r="K229" s="20">
        <v>4</v>
      </c>
      <c r="L229" s="20">
        <v>0</v>
      </c>
      <c r="M229" s="20">
        <v>1</v>
      </c>
      <c r="N229" s="20">
        <v>1</v>
      </c>
      <c r="O229" s="20">
        <v>0</v>
      </c>
      <c r="P229" s="20">
        <v>2</v>
      </c>
      <c r="Q229" s="20">
        <v>4</v>
      </c>
      <c r="R229" s="20">
        <v>3</v>
      </c>
      <c r="S229" s="50" t="s">
        <v>181</v>
      </c>
      <c r="T229" s="45" t="s">
        <v>13</v>
      </c>
      <c r="U229" s="18">
        <v>2632.5</v>
      </c>
      <c r="V229" s="18">
        <v>951.7</v>
      </c>
      <c r="W229" s="18">
        <v>0</v>
      </c>
      <c r="X229" s="18">
        <v>0</v>
      </c>
      <c r="Y229" s="18">
        <v>0</v>
      </c>
      <c r="Z229" s="18">
        <v>0</v>
      </c>
      <c r="AA229" s="18">
        <f>U229+V229+W229+X229+Y229+Z229</f>
        <v>3584.2</v>
      </c>
      <c r="AB229" s="45">
        <v>2022</v>
      </c>
      <c r="AC229" s="14"/>
    </row>
    <row r="230" spans="1:30" ht="42.75" customHeight="1" x14ac:dyDescent="0.35">
      <c r="A230" s="44"/>
      <c r="B230" s="4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52" t="s">
        <v>180</v>
      </c>
      <c r="T230" s="45" t="s">
        <v>28</v>
      </c>
      <c r="U230" s="27">
        <v>1</v>
      </c>
      <c r="V230" s="27">
        <v>1</v>
      </c>
      <c r="W230" s="27">
        <v>0</v>
      </c>
      <c r="X230" s="27">
        <v>0</v>
      </c>
      <c r="Y230" s="27">
        <v>0</v>
      </c>
      <c r="Z230" s="27">
        <v>0</v>
      </c>
      <c r="AA230" s="27">
        <f>SUM(U230:Z230)</f>
        <v>2</v>
      </c>
      <c r="AB230" s="45">
        <v>2026</v>
      </c>
      <c r="AC230" s="14"/>
    </row>
    <row r="231" spans="1:30" ht="42.75" hidden="1" customHeight="1" x14ac:dyDescent="0.35">
      <c r="A231" s="44"/>
      <c r="B231" s="40">
        <v>0</v>
      </c>
      <c r="C231" s="20">
        <v>1</v>
      </c>
      <c r="D231" s="20">
        <v>1</v>
      </c>
      <c r="E231" s="20">
        <v>0</v>
      </c>
      <c r="F231" s="20">
        <v>7</v>
      </c>
      <c r="G231" s="20">
        <v>0</v>
      </c>
      <c r="H231" s="20">
        <v>7</v>
      </c>
      <c r="I231" s="20">
        <v>0</v>
      </c>
      <c r="J231" s="20">
        <v>1</v>
      </c>
      <c r="K231" s="20">
        <v>4</v>
      </c>
      <c r="L231" s="20">
        <v>0</v>
      </c>
      <c r="M231" s="20">
        <v>1</v>
      </c>
      <c r="N231" s="20">
        <v>9</v>
      </c>
      <c r="O231" s="20">
        <v>9</v>
      </c>
      <c r="P231" s="20">
        <v>9</v>
      </c>
      <c r="Q231" s="20">
        <v>9</v>
      </c>
      <c r="R231" s="20">
        <v>9</v>
      </c>
      <c r="S231" s="57" t="s">
        <v>215</v>
      </c>
      <c r="T231" s="56" t="s">
        <v>13</v>
      </c>
      <c r="U231" s="18">
        <v>0</v>
      </c>
      <c r="V231" s="18">
        <v>0</v>
      </c>
      <c r="W231" s="18">
        <v>0</v>
      </c>
      <c r="X231" s="18">
        <v>0</v>
      </c>
      <c r="Y231" s="18">
        <v>0</v>
      </c>
      <c r="Z231" s="18">
        <v>0</v>
      </c>
      <c r="AA231" s="18">
        <f>U231+V231+W231+X231+Y231+Z231</f>
        <v>0</v>
      </c>
      <c r="AB231" s="45">
        <v>2026</v>
      </c>
      <c r="AC231" s="14"/>
    </row>
    <row r="232" spans="1:30" ht="42.75" customHeight="1" x14ac:dyDescent="0.35">
      <c r="A232" s="44"/>
      <c r="B232" s="40">
        <v>0</v>
      </c>
      <c r="C232" s="20">
        <v>1</v>
      </c>
      <c r="D232" s="20">
        <v>1</v>
      </c>
      <c r="E232" s="20">
        <v>0</v>
      </c>
      <c r="F232" s="20">
        <v>7</v>
      </c>
      <c r="G232" s="20">
        <v>0</v>
      </c>
      <c r="H232" s="20">
        <v>9</v>
      </c>
      <c r="I232" s="20">
        <v>0</v>
      </c>
      <c r="J232" s="20">
        <v>1</v>
      </c>
      <c r="K232" s="20">
        <v>4</v>
      </c>
      <c r="L232" s="20">
        <v>0</v>
      </c>
      <c r="M232" s="20">
        <v>1</v>
      </c>
      <c r="N232" s="20">
        <v>9</v>
      </c>
      <c r="O232" s="20">
        <v>9</v>
      </c>
      <c r="P232" s="20">
        <v>9</v>
      </c>
      <c r="Q232" s="20">
        <v>9</v>
      </c>
      <c r="R232" s="20">
        <v>9</v>
      </c>
      <c r="S232" s="57"/>
      <c r="T232" s="56"/>
      <c r="U232" s="18">
        <v>0</v>
      </c>
      <c r="V232" s="18">
        <v>0</v>
      </c>
      <c r="W232" s="18">
        <v>506.8</v>
      </c>
      <c r="X232" s="18">
        <v>506.8</v>
      </c>
      <c r="Y232" s="18">
        <v>506.8</v>
      </c>
      <c r="Z232" s="18">
        <v>506.8</v>
      </c>
      <c r="AA232" s="18">
        <f>SUM(U232:Z232)</f>
        <v>2027.2</v>
      </c>
      <c r="AB232" s="45">
        <v>2026</v>
      </c>
      <c r="AC232" s="14"/>
    </row>
    <row r="233" spans="1:30" ht="42.75" customHeight="1" x14ac:dyDescent="0.35">
      <c r="A233" s="44"/>
      <c r="B233" s="4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46" t="s">
        <v>220</v>
      </c>
      <c r="T233" s="45" t="s">
        <v>25</v>
      </c>
      <c r="U233" s="27">
        <v>0</v>
      </c>
      <c r="V233" s="27">
        <v>0</v>
      </c>
      <c r="W233" s="27">
        <v>40</v>
      </c>
      <c r="X233" s="27">
        <v>40</v>
      </c>
      <c r="Y233" s="27">
        <v>40</v>
      </c>
      <c r="Z233" s="27">
        <v>40</v>
      </c>
      <c r="AA233" s="27">
        <f>SUM(U233:Z233)</f>
        <v>160</v>
      </c>
      <c r="AB233" s="45">
        <v>2026</v>
      </c>
      <c r="AC233" s="14"/>
    </row>
    <row r="234" spans="1:30" ht="31.5" customHeight="1" x14ac:dyDescent="0.35">
      <c r="A234" s="44"/>
      <c r="B234" s="4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61" t="s">
        <v>103</v>
      </c>
      <c r="T234" s="67" t="s">
        <v>13</v>
      </c>
      <c r="U234" s="22">
        <f>U235+U236</f>
        <v>12761.900000000001</v>
      </c>
      <c r="V234" s="22">
        <f t="shared" ref="V234:AA234" si="32">V235+V236</f>
        <v>8520.6</v>
      </c>
      <c r="W234" s="22">
        <f t="shared" si="32"/>
        <v>7731</v>
      </c>
      <c r="X234" s="22">
        <f t="shared" si="32"/>
        <v>2988.9</v>
      </c>
      <c r="Y234" s="22">
        <f t="shared" si="32"/>
        <v>2988.9</v>
      </c>
      <c r="Z234" s="22">
        <f t="shared" si="32"/>
        <v>2988.9</v>
      </c>
      <c r="AA234" s="22">
        <f t="shared" si="32"/>
        <v>37980.199999999997</v>
      </c>
      <c r="AB234" s="9">
        <v>2026</v>
      </c>
      <c r="AC234" s="14"/>
    </row>
    <row r="235" spans="1:30" ht="31.5" customHeight="1" x14ac:dyDescent="0.35">
      <c r="A235" s="44"/>
      <c r="B235" s="40">
        <v>0</v>
      </c>
      <c r="C235" s="20">
        <v>1</v>
      </c>
      <c r="D235" s="20">
        <v>1</v>
      </c>
      <c r="E235" s="20">
        <v>0</v>
      </c>
      <c r="F235" s="20">
        <v>7</v>
      </c>
      <c r="G235" s="20">
        <v>0</v>
      </c>
      <c r="H235" s="20">
        <v>7</v>
      </c>
      <c r="I235" s="20">
        <v>0</v>
      </c>
      <c r="J235" s="20">
        <v>1</v>
      </c>
      <c r="K235" s="20">
        <v>4</v>
      </c>
      <c r="L235" s="20">
        <v>0</v>
      </c>
      <c r="M235" s="20">
        <v>2</v>
      </c>
      <c r="N235" s="20">
        <v>0</v>
      </c>
      <c r="O235" s="20">
        <v>0</v>
      </c>
      <c r="P235" s="20">
        <v>0</v>
      </c>
      <c r="Q235" s="20">
        <v>0</v>
      </c>
      <c r="R235" s="20">
        <v>0</v>
      </c>
      <c r="S235" s="62"/>
      <c r="T235" s="68"/>
      <c r="U235" s="22">
        <f>U238+U240+U245</f>
        <v>12761.900000000001</v>
      </c>
      <c r="V235" s="22">
        <f>V238+V240+V245+V239</f>
        <v>8520.6</v>
      </c>
      <c r="W235" s="22">
        <v>0</v>
      </c>
      <c r="X235" s="22">
        <f t="shared" ref="X235:Z235" si="33">X238+X240+X245+X239</f>
        <v>0</v>
      </c>
      <c r="Y235" s="22">
        <f t="shared" si="33"/>
        <v>0</v>
      </c>
      <c r="Z235" s="22">
        <f t="shared" si="33"/>
        <v>0</v>
      </c>
      <c r="AA235" s="22">
        <f>SUM(U235:Z235)</f>
        <v>21282.5</v>
      </c>
      <c r="AB235" s="9">
        <v>2022</v>
      </c>
      <c r="AC235" s="14"/>
      <c r="AD235" s="13">
        <f>U235+V235+W235+X235+Y235+Z235</f>
        <v>21282.5</v>
      </c>
    </row>
    <row r="236" spans="1:30" ht="31.5" customHeight="1" x14ac:dyDescent="0.35">
      <c r="A236" s="44"/>
      <c r="B236" s="40">
        <v>0</v>
      </c>
      <c r="C236" s="20">
        <v>1</v>
      </c>
      <c r="D236" s="20">
        <v>1</v>
      </c>
      <c r="E236" s="20">
        <v>0</v>
      </c>
      <c r="F236" s="20">
        <v>7</v>
      </c>
      <c r="G236" s="20">
        <v>0</v>
      </c>
      <c r="H236" s="20">
        <v>9</v>
      </c>
      <c r="I236" s="20">
        <v>0</v>
      </c>
      <c r="J236" s="20">
        <v>1</v>
      </c>
      <c r="K236" s="20">
        <v>4</v>
      </c>
      <c r="L236" s="20">
        <v>0</v>
      </c>
      <c r="M236" s="20">
        <v>2</v>
      </c>
      <c r="N236" s="20">
        <v>0</v>
      </c>
      <c r="O236" s="20">
        <v>0</v>
      </c>
      <c r="P236" s="20">
        <v>0</v>
      </c>
      <c r="Q236" s="20">
        <v>0</v>
      </c>
      <c r="R236" s="20">
        <v>0</v>
      </c>
      <c r="S236" s="63"/>
      <c r="T236" s="69"/>
      <c r="U236" s="22">
        <v>0</v>
      </c>
      <c r="V236" s="22">
        <v>0</v>
      </c>
      <c r="W236" s="22">
        <f>W241+W242+W243</f>
        <v>7731</v>
      </c>
      <c r="X236" s="22">
        <f t="shared" ref="X236:Z236" si="34">X241+X242+X243</f>
        <v>2988.9</v>
      </c>
      <c r="Y236" s="22">
        <f t="shared" si="34"/>
        <v>2988.9</v>
      </c>
      <c r="Z236" s="22">
        <f t="shared" si="34"/>
        <v>2988.9</v>
      </c>
      <c r="AA236" s="22">
        <f>SUM(U236:Z236)</f>
        <v>16697.7</v>
      </c>
      <c r="AB236" s="9">
        <v>2026</v>
      </c>
      <c r="AC236" s="14">
        <f>AA235+AA236</f>
        <v>37980.199999999997</v>
      </c>
      <c r="AD236" s="13"/>
    </row>
    <row r="237" spans="1:30" ht="54.75" customHeight="1" x14ac:dyDescent="0.35">
      <c r="A237" s="44"/>
      <c r="B237" s="4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49" t="s">
        <v>104</v>
      </c>
      <c r="T237" s="45" t="s">
        <v>17</v>
      </c>
      <c r="U237" s="18">
        <v>80</v>
      </c>
      <c r="V237" s="18">
        <v>80</v>
      </c>
      <c r="W237" s="18">
        <v>80</v>
      </c>
      <c r="X237" s="18">
        <v>80</v>
      </c>
      <c r="Y237" s="18">
        <v>90</v>
      </c>
      <c r="Z237" s="18">
        <v>100</v>
      </c>
      <c r="AA237" s="18">
        <v>100</v>
      </c>
      <c r="AB237" s="45">
        <v>2026</v>
      </c>
      <c r="AC237" s="14"/>
    </row>
    <row r="238" spans="1:30" ht="23.25" customHeight="1" x14ac:dyDescent="0.35">
      <c r="A238" s="44"/>
      <c r="B238" s="40">
        <v>0</v>
      </c>
      <c r="C238" s="20">
        <v>1</v>
      </c>
      <c r="D238" s="20">
        <v>1</v>
      </c>
      <c r="E238" s="20">
        <v>0</v>
      </c>
      <c r="F238" s="20">
        <v>7</v>
      </c>
      <c r="G238" s="20">
        <v>0</v>
      </c>
      <c r="H238" s="20">
        <v>7</v>
      </c>
      <c r="I238" s="20">
        <v>0</v>
      </c>
      <c r="J238" s="20">
        <v>1</v>
      </c>
      <c r="K238" s="20">
        <v>4</v>
      </c>
      <c r="L238" s="20">
        <v>0</v>
      </c>
      <c r="M238" s="20">
        <v>2</v>
      </c>
      <c r="N238" s="20" t="s">
        <v>39</v>
      </c>
      <c r="O238" s="20">
        <v>0</v>
      </c>
      <c r="P238" s="20">
        <v>4</v>
      </c>
      <c r="Q238" s="20">
        <v>5</v>
      </c>
      <c r="R238" s="20">
        <v>0</v>
      </c>
      <c r="S238" s="72" t="s">
        <v>167</v>
      </c>
      <c r="T238" s="56" t="s">
        <v>13</v>
      </c>
      <c r="U238" s="18">
        <v>2789</v>
      </c>
      <c r="V238" s="18">
        <v>1146.5</v>
      </c>
      <c r="W238" s="18">
        <v>0</v>
      </c>
      <c r="X238" s="18">
        <v>0</v>
      </c>
      <c r="Y238" s="18">
        <v>0</v>
      </c>
      <c r="Z238" s="18">
        <v>0</v>
      </c>
      <c r="AA238" s="18">
        <f>SUM(U238:Z238)</f>
        <v>3935.5</v>
      </c>
      <c r="AB238" s="45">
        <v>2022</v>
      </c>
      <c r="AC238" s="14"/>
    </row>
    <row r="239" spans="1:30" ht="23.25" customHeight="1" x14ac:dyDescent="0.35">
      <c r="A239" s="44"/>
      <c r="B239" s="40">
        <v>0</v>
      </c>
      <c r="C239" s="20">
        <v>1</v>
      </c>
      <c r="D239" s="20">
        <v>1</v>
      </c>
      <c r="E239" s="20">
        <v>0</v>
      </c>
      <c r="F239" s="20">
        <v>7</v>
      </c>
      <c r="G239" s="20">
        <v>0</v>
      </c>
      <c r="H239" s="20">
        <v>7</v>
      </c>
      <c r="I239" s="20">
        <v>0</v>
      </c>
      <c r="J239" s="20">
        <v>1</v>
      </c>
      <c r="K239" s="20">
        <v>4</v>
      </c>
      <c r="L239" s="20">
        <v>0</v>
      </c>
      <c r="M239" s="20">
        <v>2</v>
      </c>
      <c r="N239" s="20">
        <v>9</v>
      </c>
      <c r="O239" s="20">
        <v>9</v>
      </c>
      <c r="P239" s="20">
        <v>9</v>
      </c>
      <c r="Q239" s="20">
        <v>9</v>
      </c>
      <c r="R239" s="20">
        <v>9</v>
      </c>
      <c r="S239" s="72"/>
      <c r="T239" s="56"/>
      <c r="U239" s="18">
        <v>0</v>
      </c>
      <c r="V239" s="18">
        <v>2844.3</v>
      </c>
      <c r="W239" s="18">
        <v>0</v>
      </c>
      <c r="X239" s="18">
        <v>0</v>
      </c>
      <c r="Y239" s="18">
        <v>0</v>
      </c>
      <c r="Z239" s="18">
        <v>0</v>
      </c>
      <c r="AA239" s="18">
        <f t="shared" ref="AA239:AA243" si="35">SUM(U239:Z239)</f>
        <v>2844.3</v>
      </c>
      <c r="AB239" s="45">
        <v>2022</v>
      </c>
      <c r="AC239" s="14"/>
    </row>
    <row r="240" spans="1:30" ht="27.75" customHeight="1" x14ac:dyDescent="0.35">
      <c r="A240" s="44"/>
      <c r="B240" s="40">
        <v>0</v>
      </c>
      <c r="C240" s="20">
        <v>1</v>
      </c>
      <c r="D240" s="20">
        <v>1</v>
      </c>
      <c r="E240" s="20">
        <v>0</v>
      </c>
      <c r="F240" s="20">
        <v>7</v>
      </c>
      <c r="G240" s="20">
        <v>0</v>
      </c>
      <c r="H240" s="20">
        <v>7</v>
      </c>
      <c r="I240" s="20">
        <v>0</v>
      </c>
      <c r="J240" s="20">
        <v>1</v>
      </c>
      <c r="K240" s="20">
        <v>4</v>
      </c>
      <c r="L240" s="20">
        <v>0</v>
      </c>
      <c r="M240" s="20">
        <v>2</v>
      </c>
      <c r="N240" s="20">
        <v>1</v>
      </c>
      <c r="O240" s="20">
        <v>0</v>
      </c>
      <c r="P240" s="20">
        <v>4</v>
      </c>
      <c r="Q240" s="20">
        <v>5</v>
      </c>
      <c r="R240" s="20">
        <v>0</v>
      </c>
      <c r="S240" s="72"/>
      <c r="T240" s="56"/>
      <c r="U240" s="18">
        <v>5374.3</v>
      </c>
      <c r="V240" s="18">
        <v>4529.8</v>
      </c>
      <c r="W240" s="18">
        <v>0</v>
      </c>
      <c r="X240" s="18">
        <v>0</v>
      </c>
      <c r="Y240" s="18">
        <v>0</v>
      </c>
      <c r="Z240" s="18">
        <v>0</v>
      </c>
      <c r="AA240" s="18">
        <f t="shared" si="35"/>
        <v>9904.1</v>
      </c>
      <c r="AB240" s="45">
        <v>2022</v>
      </c>
      <c r="AC240" s="14"/>
    </row>
    <row r="241" spans="1:30" s="17" customFormat="1" ht="27.75" customHeight="1" x14ac:dyDescent="0.35">
      <c r="A241" s="44"/>
      <c r="B241" s="40">
        <v>0</v>
      </c>
      <c r="C241" s="20">
        <v>1</v>
      </c>
      <c r="D241" s="20">
        <v>1</v>
      </c>
      <c r="E241" s="20">
        <v>0</v>
      </c>
      <c r="F241" s="20">
        <v>7</v>
      </c>
      <c r="G241" s="20">
        <v>0</v>
      </c>
      <c r="H241" s="20">
        <v>9</v>
      </c>
      <c r="I241" s="20">
        <v>0</v>
      </c>
      <c r="J241" s="20">
        <v>1</v>
      </c>
      <c r="K241" s="20">
        <v>4</v>
      </c>
      <c r="L241" s="20">
        <v>0</v>
      </c>
      <c r="M241" s="20">
        <v>2</v>
      </c>
      <c r="N241" s="20" t="s">
        <v>39</v>
      </c>
      <c r="O241" s="20">
        <v>0</v>
      </c>
      <c r="P241" s="20">
        <v>4</v>
      </c>
      <c r="Q241" s="20">
        <v>5</v>
      </c>
      <c r="R241" s="20">
        <v>0</v>
      </c>
      <c r="S241" s="72"/>
      <c r="T241" s="56"/>
      <c r="U241" s="18">
        <v>0</v>
      </c>
      <c r="V241" s="18">
        <v>0</v>
      </c>
      <c r="W241" s="18">
        <v>2989</v>
      </c>
      <c r="X241" s="18">
        <v>0</v>
      </c>
      <c r="Y241" s="18">
        <v>0</v>
      </c>
      <c r="Z241" s="18">
        <v>0</v>
      </c>
      <c r="AA241" s="18">
        <f>SUM(U241:Z241)</f>
        <v>2989</v>
      </c>
      <c r="AB241" s="45">
        <v>2023</v>
      </c>
      <c r="AC241" s="14"/>
      <c r="AD241" s="1"/>
    </row>
    <row r="242" spans="1:30" s="17" customFormat="1" ht="27.75" customHeight="1" x14ac:dyDescent="0.35">
      <c r="A242" s="44"/>
      <c r="B242" s="40">
        <v>0</v>
      </c>
      <c r="C242" s="20">
        <v>1</v>
      </c>
      <c r="D242" s="20">
        <v>1</v>
      </c>
      <c r="E242" s="20">
        <v>0</v>
      </c>
      <c r="F242" s="20">
        <v>7</v>
      </c>
      <c r="G242" s="20">
        <v>0</v>
      </c>
      <c r="H242" s="20">
        <v>9</v>
      </c>
      <c r="I242" s="20">
        <v>0</v>
      </c>
      <c r="J242" s="20">
        <v>1</v>
      </c>
      <c r="K242" s="20">
        <v>4</v>
      </c>
      <c r="L242" s="20">
        <v>0</v>
      </c>
      <c r="M242" s="20">
        <v>2</v>
      </c>
      <c r="N242" s="20">
        <v>9</v>
      </c>
      <c r="O242" s="20">
        <v>9</v>
      </c>
      <c r="P242" s="20">
        <v>9</v>
      </c>
      <c r="Q242" s="20">
        <v>9</v>
      </c>
      <c r="R242" s="20">
        <v>9</v>
      </c>
      <c r="S242" s="72"/>
      <c r="T242" s="56"/>
      <c r="U242" s="18">
        <v>0</v>
      </c>
      <c r="V242" s="18">
        <v>0</v>
      </c>
      <c r="W242" s="18">
        <v>0</v>
      </c>
      <c r="X242" s="18">
        <v>2988.9</v>
      </c>
      <c r="Y242" s="18">
        <v>2988.9</v>
      </c>
      <c r="Z242" s="18">
        <v>2988.9</v>
      </c>
      <c r="AA242" s="18">
        <f t="shared" si="35"/>
        <v>8966.7000000000007</v>
      </c>
      <c r="AB242" s="45">
        <v>2026</v>
      </c>
      <c r="AC242" s="14"/>
      <c r="AD242" s="1"/>
    </row>
    <row r="243" spans="1:30" s="17" customFormat="1" ht="27.75" customHeight="1" x14ac:dyDescent="0.35">
      <c r="A243" s="44"/>
      <c r="B243" s="40">
        <v>0</v>
      </c>
      <c r="C243" s="20">
        <v>1</v>
      </c>
      <c r="D243" s="20">
        <v>1</v>
      </c>
      <c r="E243" s="20">
        <v>0</v>
      </c>
      <c r="F243" s="20">
        <v>7</v>
      </c>
      <c r="G243" s="20">
        <v>0</v>
      </c>
      <c r="H243" s="20">
        <v>9</v>
      </c>
      <c r="I243" s="20">
        <v>0</v>
      </c>
      <c r="J243" s="20">
        <v>1</v>
      </c>
      <c r="K243" s="20">
        <v>4</v>
      </c>
      <c r="L243" s="20">
        <v>0</v>
      </c>
      <c r="M243" s="20">
        <v>2</v>
      </c>
      <c r="N243" s="20">
        <v>1</v>
      </c>
      <c r="O243" s="20">
        <v>0</v>
      </c>
      <c r="P243" s="20">
        <v>4</v>
      </c>
      <c r="Q243" s="20">
        <v>5</v>
      </c>
      <c r="R243" s="20">
        <v>0</v>
      </c>
      <c r="S243" s="72"/>
      <c r="T243" s="56"/>
      <c r="U243" s="18">
        <v>0</v>
      </c>
      <c r="V243" s="18">
        <v>0</v>
      </c>
      <c r="W243" s="18">
        <v>4742</v>
      </c>
      <c r="X243" s="18">
        <v>0</v>
      </c>
      <c r="Y243" s="18">
        <v>0</v>
      </c>
      <c r="Z243" s="18">
        <v>0</v>
      </c>
      <c r="AA243" s="18">
        <f t="shared" si="35"/>
        <v>4742</v>
      </c>
      <c r="AB243" s="45">
        <v>2023</v>
      </c>
      <c r="AC243" s="14"/>
      <c r="AD243" s="1"/>
    </row>
    <row r="244" spans="1:30" ht="36.75" customHeight="1" x14ac:dyDescent="0.35">
      <c r="A244" s="44"/>
      <c r="B244" s="4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49" t="s">
        <v>105</v>
      </c>
      <c r="T244" s="45" t="s">
        <v>28</v>
      </c>
      <c r="U244" s="27">
        <v>8</v>
      </c>
      <c r="V244" s="27">
        <v>3</v>
      </c>
      <c r="W244" s="27">
        <v>4</v>
      </c>
      <c r="X244" s="27">
        <v>4</v>
      </c>
      <c r="Y244" s="27">
        <v>4</v>
      </c>
      <c r="Z244" s="27">
        <v>4</v>
      </c>
      <c r="AA244" s="27">
        <f>SUM(U244:Z244)</f>
        <v>27</v>
      </c>
      <c r="AB244" s="45">
        <v>2026</v>
      </c>
      <c r="AC244" s="14"/>
    </row>
    <row r="245" spans="1:30" ht="57" customHeight="1" x14ac:dyDescent="0.35">
      <c r="A245" s="44"/>
      <c r="B245" s="40">
        <v>0</v>
      </c>
      <c r="C245" s="20">
        <v>1</v>
      </c>
      <c r="D245" s="20">
        <v>1</v>
      </c>
      <c r="E245" s="20">
        <v>0</v>
      </c>
      <c r="F245" s="20">
        <v>7</v>
      </c>
      <c r="G245" s="20">
        <v>0</v>
      </c>
      <c r="H245" s="20">
        <v>7</v>
      </c>
      <c r="I245" s="20">
        <v>0</v>
      </c>
      <c r="J245" s="20">
        <v>1</v>
      </c>
      <c r="K245" s="20">
        <v>4</v>
      </c>
      <c r="L245" s="20">
        <v>0</v>
      </c>
      <c r="M245" s="20">
        <v>2</v>
      </c>
      <c r="N245" s="20">
        <v>9</v>
      </c>
      <c r="O245" s="20">
        <v>9</v>
      </c>
      <c r="P245" s="20">
        <v>9</v>
      </c>
      <c r="Q245" s="20">
        <v>9</v>
      </c>
      <c r="R245" s="20">
        <v>9</v>
      </c>
      <c r="S245" s="51" t="s">
        <v>133</v>
      </c>
      <c r="T245" s="45" t="s">
        <v>13</v>
      </c>
      <c r="U245" s="18">
        <v>4598.6000000000004</v>
      </c>
      <c r="V245" s="18">
        <v>0</v>
      </c>
      <c r="W245" s="18">
        <v>0</v>
      </c>
      <c r="X245" s="18">
        <v>0</v>
      </c>
      <c r="Y245" s="18">
        <v>0</v>
      </c>
      <c r="Z245" s="18">
        <v>0</v>
      </c>
      <c r="AA245" s="18">
        <f>SUM(U245:Z245)</f>
        <v>4598.6000000000004</v>
      </c>
      <c r="AB245" s="45">
        <v>2021</v>
      </c>
      <c r="AC245" s="14"/>
    </row>
    <row r="246" spans="1:30" ht="60.75" customHeight="1" x14ac:dyDescent="0.35">
      <c r="A246" s="44"/>
      <c r="B246" s="4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49" t="s">
        <v>106</v>
      </c>
      <c r="T246" s="45" t="s">
        <v>17</v>
      </c>
      <c r="U246" s="10">
        <v>80</v>
      </c>
      <c r="V246" s="23">
        <v>0</v>
      </c>
      <c r="W246" s="23">
        <v>0</v>
      </c>
      <c r="X246" s="23">
        <v>0</v>
      </c>
      <c r="Y246" s="23">
        <v>0</v>
      </c>
      <c r="Z246" s="23">
        <v>0</v>
      </c>
      <c r="AA246" s="23">
        <v>0</v>
      </c>
      <c r="AB246" s="48">
        <v>2021</v>
      </c>
      <c r="AC246" s="14"/>
    </row>
    <row r="247" spans="1:30" ht="38.25" customHeight="1" x14ac:dyDescent="0.35">
      <c r="A247" s="44"/>
      <c r="B247" s="43">
        <v>0</v>
      </c>
      <c r="C247" s="20">
        <v>1</v>
      </c>
      <c r="D247" s="20">
        <v>1</v>
      </c>
      <c r="E247" s="20">
        <v>0</v>
      </c>
      <c r="F247" s="20">
        <v>7</v>
      </c>
      <c r="G247" s="20">
        <v>0</v>
      </c>
      <c r="H247" s="20">
        <v>9</v>
      </c>
      <c r="I247" s="20">
        <v>0</v>
      </c>
      <c r="J247" s="20">
        <v>1</v>
      </c>
      <c r="K247" s="20">
        <v>5</v>
      </c>
      <c r="L247" s="20">
        <v>0</v>
      </c>
      <c r="M247" s="20">
        <v>0</v>
      </c>
      <c r="N247" s="20">
        <v>0</v>
      </c>
      <c r="O247" s="20">
        <v>0</v>
      </c>
      <c r="P247" s="20">
        <v>0</v>
      </c>
      <c r="Q247" s="20">
        <v>0</v>
      </c>
      <c r="R247" s="20">
        <v>0</v>
      </c>
      <c r="S247" s="21" t="s">
        <v>107</v>
      </c>
      <c r="T247" s="9" t="s">
        <v>13</v>
      </c>
      <c r="U247" s="22">
        <f t="shared" ref="U247:AA247" si="36">U248+U254+U261</f>
        <v>57104.9</v>
      </c>
      <c r="V247" s="22">
        <f t="shared" si="36"/>
        <v>58146</v>
      </c>
      <c r="W247" s="22">
        <f t="shared" si="36"/>
        <v>62564</v>
      </c>
      <c r="X247" s="22">
        <f t="shared" si="36"/>
        <v>62563.8</v>
      </c>
      <c r="Y247" s="22">
        <f t="shared" si="36"/>
        <v>62563.8</v>
      </c>
      <c r="Z247" s="22">
        <f t="shared" si="36"/>
        <v>62563.8</v>
      </c>
      <c r="AA247" s="22">
        <f t="shared" si="36"/>
        <v>365506.30000000005</v>
      </c>
      <c r="AB247" s="9">
        <v>2026</v>
      </c>
      <c r="AC247" s="14"/>
    </row>
    <row r="248" spans="1:30" ht="36.75" customHeight="1" x14ac:dyDescent="0.35">
      <c r="A248" s="44"/>
      <c r="B248" s="40">
        <v>0</v>
      </c>
      <c r="C248" s="20">
        <v>1</v>
      </c>
      <c r="D248" s="20">
        <v>1</v>
      </c>
      <c r="E248" s="20">
        <v>0</v>
      </c>
      <c r="F248" s="20">
        <v>7</v>
      </c>
      <c r="G248" s="20">
        <v>0</v>
      </c>
      <c r="H248" s="20">
        <v>9</v>
      </c>
      <c r="I248" s="20">
        <v>0</v>
      </c>
      <c r="J248" s="20">
        <v>1</v>
      </c>
      <c r="K248" s="20">
        <v>5</v>
      </c>
      <c r="L248" s="20">
        <v>0</v>
      </c>
      <c r="M248" s="20">
        <v>1</v>
      </c>
      <c r="N248" s="20">
        <v>0</v>
      </c>
      <c r="O248" s="20">
        <v>0</v>
      </c>
      <c r="P248" s="20">
        <v>0</v>
      </c>
      <c r="Q248" s="20">
        <v>0</v>
      </c>
      <c r="R248" s="20">
        <v>0</v>
      </c>
      <c r="S248" s="21" t="s">
        <v>108</v>
      </c>
      <c r="T248" s="45" t="s">
        <v>13</v>
      </c>
      <c r="U248" s="22">
        <f>U250</f>
        <v>7293.1</v>
      </c>
      <c r="V248" s="22">
        <f t="shared" ref="V248:AA248" si="37">V250</f>
        <v>8128.4</v>
      </c>
      <c r="W248" s="22">
        <f t="shared" si="37"/>
        <v>8048.6</v>
      </c>
      <c r="X248" s="22">
        <f t="shared" si="37"/>
        <v>8048.4</v>
      </c>
      <c r="Y248" s="22">
        <f t="shared" si="37"/>
        <v>8048.4</v>
      </c>
      <c r="Z248" s="22">
        <f t="shared" si="37"/>
        <v>8048.4</v>
      </c>
      <c r="AA248" s="22">
        <f t="shared" si="37"/>
        <v>47615.3</v>
      </c>
      <c r="AB248" s="9">
        <v>2026</v>
      </c>
      <c r="AC248" s="14"/>
    </row>
    <row r="249" spans="1:30" ht="54.75" customHeight="1" x14ac:dyDescent="0.35">
      <c r="A249" s="44"/>
      <c r="B249" s="4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49" t="s">
        <v>109</v>
      </c>
      <c r="T249" s="45" t="s">
        <v>28</v>
      </c>
      <c r="U249" s="27">
        <v>156</v>
      </c>
      <c r="V249" s="31">
        <v>165</v>
      </c>
      <c r="W249" s="31">
        <v>165</v>
      </c>
      <c r="X249" s="31">
        <v>165</v>
      </c>
      <c r="Y249" s="31">
        <v>165</v>
      </c>
      <c r="Z249" s="31">
        <v>165</v>
      </c>
      <c r="AA249" s="31">
        <v>165</v>
      </c>
      <c r="AB249" s="45">
        <v>2026</v>
      </c>
      <c r="AC249" s="14" t="s">
        <v>208</v>
      </c>
    </row>
    <row r="250" spans="1:30" ht="28.5" customHeight="1" x14ac:dyDescent="0.35">
      <c r="A250" s="44"/>
      <c r="B250" s="40">
        <v>0</v>
      </c>
      <c r="C250" s="20">
        <v>1</v>
      </c>
      <c r="D250" s="20">
        <v>1</v>
      </c>
      <c r="E250" s="20">
        <v>0</v>
      </c>
      <c r="F250" s="20">
        <v>7</v>
      </c>
      <c r="G250" s="20">
        <v>0</v>
      </c>
      <c r="H250" s="20">
        <v>9</v>
      </c>
      <c r="I250" s="20">
        <v>0</v>
      </c>
      <c r="J250" s="20">
        <v>1</v>
      </c>
      <c r="K250" s="20">
        <v>5</v>
      </c>
      <c r="L250" s="20">
        <v>0</v>
      </c>
      <c r="M250" s="20">
        <v>1</v>
      </c>
      <c r="N250" s="20">
        <v>9</v>
      </c>
      <c r="O250" s="20">
        <v>9</v>
      </c>
      <c r="P250" s="20">
        <v>9</v>
      </c>
      <c r="Q250" s="20">
        <v>9</v>
      </c>
      <c r="R250" s="20">
        <v>9</v>
      </c>
      <c r="S250" s="54" t="s">
        <v>110</v>
      </c>
      <c r="T250" s="45" t="s">
        <v>13</v>
      </c>
      <c r="U250" s="18">
        <v>7293.1</v>
      </c>
      <c r="V250" s="18">
        <v>8128.4</v>
      </c>
      <c r="W250" s="18">
        <v>8048.6</v>
      </c>
      <c r="X250" s="18">
        <v>8048.4</v>
      </c>
      <c r="Y250" s="18">
        <v>8048.4</v>
      </c>
      <c r="Z250" s="18">
        <v>8048.4</v>
      </c>
      <c r="AA250" s="18">
        <f>U250+V250+W250+X250+Y250+Z250</f>
        <v>47615.3</v>
      </c>
      <c r="AB250" s="45">
        <v>2026</v>
      </c>
      <c r="AC250" s="14"/>
    </row>
    <row r="251" spans="1:30" ht="38.25" customHeight="1" x14ac:dyDescent="0.35">
      <c r="A251" s="44"/>
      <c r="B251" s="4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49" t="s">
        <v>111</v>
      </c>
      <c r="T251" s="45" t="s">
        <v>17</v>
      </c>
      <c r="U251" s="10">
        <v>100</v>
      </c>
      <c r="V251" s="10">
        <v>100</v>
      </c>
      <c r="W251" s="10">
        <v>100</v>
      </c>
      <c r="X251" s="10">
        <v>100</v>
      </c>
      <c r="Y251" s="10">
        <v>100</v>
      </c>
      <c r="Z251" s="10">
        <v>100</v>
      </c>
      <c r="AA251" s="10">
        <v>100</v>
      </c>
      <c r="AB251" s="45">
        <v>2026</v>
      </c>
      <c r="AC251" s="14"/>
    </row>
    <row r="252" spans="1:30" ht="46.5" customHeight="1" x14ac:dyDescent="0.35">
      <c r="A252" s="44"/>
      <c r="B252" s="4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50" t="s">
        <v>130</v>
      </c>
      <c r="T252" s="53" t="s">
        <v>30</v>
      </c>
      <c r="U252" s="45">
        <v>1</v>
      </c>
      <c r="V252" s="45">
        <v>1</v>
      </c>
      <c r="W252" s="45">
        <v>1</v>
      </c>
      <c r="X252" s="45">
        <v>1</v>
      </c>
      <c r="Y252" s="45">
        <v>1</v>
      </c>
      <c r="Z252" s="45">
        <v>1</v>
      </c>
      <c r="AA252" s="45">
        <v>1</v>
      </c>
      <c r="AB252" s="45">
        <v>2026</v>
      </c>
      <c r="AC252" s="14"/>
    </row>
    <row r="253" spans="1:30" ht="37.5" customHeight="1" x14ac:dyDescent="0.35">
      <c r="A253" s="44"/>
      <c r="B253" s="4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50" t="s">
        <v>131</v>
      </c>
      <c r="T253" s="53" t="s">
        <v>17</v>
      </c>
      <c r="U253" s="10">
        <v>100</v>
      </c>
      <c r="V253" s="10">
        <v>100</v>
      </c>
      <c r="W253" s="10">
        <v>100</v>
      </c>
      <c r="X253" s="10">
        <v>100</v>
      </c>
      <c r="Y253" s="10">
        <v>100</v>
      </c>
      <c r="Z253" s="10">
        <v>100</v>
      </c>
      <c r="AA253" s="10">
        <v>100</v>
      </c>
      <c r="AB253" s="45">
        <v>2026</v>
      </c>
      <c r="AC253" s="14"/>
    </row>
    <row r="254" spans="1:30" ht="42.75" customHeight="1" x14ac:dyDescent="0.35">
      <c r="A254" s="44"/>
      <c r="B254" s="40">
        <v>0</v>
      </c>
      <c r="C254" s="20">
        <v>1</v>
      </c>
      <c r="D254" s="20">
        <v>1</v>
      </c>
      <c r="E254" s="20">
        <v>0</v>
      </c>
      <c r="F254" s="20">
        <v>7</v>
      </c>
      <c r="G254" s="20">
        <v>0</v>
      </c>
      <c r="H254" s="20">
        <v>9</v>
      </c>
      <c r="I254" s="20">
        <v>0</v>
      </c>
      <c r="J254" s="20">
        <v>1</v>
      </c>
      <c r="K254" s="20">
        <v>5</v>
      </c>
      <c r="L254" s="20">
        <v>0</v>
      </c>
      <c r="M254" s="20">
        <v>2</v>
      </c>
      <c r="N254" s="20">
        <v>0</v>
      </c>
      <c r="O254" s="20">
        <v>0</v>
      </c>
      <c r="P254" s="20">
        <v>0</v>
      </c>
      <c r="Q254" s="20">
        <v>0</v>
      </c>
      <c r="R254" s="20">
        <v>0</v>
      </c>
      <c r="S254" s="21" t="s">
        <v>112</v>
      </c>
      <c r="T254" s="45" t="s">
        <v>13</v>
      </c>
      <c r="U254" s="22">
        <f t="shared" ref="U254:AA254" si="38">U256+U257</f>
        <v>36136.800000000003</v>
      </c>
      <c r="V254" s="22">
        <f t="shared" si="38"/>
        <v>36218.800000000003</v>
      </c>
      <c r="W254" s="22">
        <f t="shared" si="38"/>
        <v>39696.800000000003</v>
      </c>
      <c r="X254" s="22">
        <f t="shared" si="38"/>
        <v>39696.800000000003</v>
      </c>
      <c r="Y254" s="22">
        <f t="shared" si="38"/>
        <v>39696.800000000003</v>
      </c>
      <c r="Z254" s="22">
        <f t="shared" si="38"/>
        <v>39696.800000000003</v>
      </c>
      <c r="AA254" s="22">
        <f t="shared" si="38"/>
        <v>231142.80000000002</v>
      </c>
      <c r="AB254" s="9">
        <v>2026</v>
      </c>
      <c r="AC254" s="14"/>
    </row>
    <row r="255" spans="1:30" ht="83.25" customHeight="1" x14ac:dyDescent="0.35">
      <c r="A255" s="44"/>
      <c r="B255" s="4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49" t="s">
        <v>113</v>
      </c>
      <c r="T255" s="45" t="s">
        <v>28</v>
      </c>
      <c r="U255" s="27">
        <v>66</v>
      </c>
      <c r="V255" s="31">
        <v>66</v>
      </c>
      <c r="W255" s="31">
        <v>66</v>
      </c>
      <c r="X255" s="31">
        <v>66</v>
      </c>
      <c r="Y255" s="31">
        <v>66</v>
      </c>
      <c r="Z255" s="31">
        <v>66</v>
      </c>
      <c r="AA255" s="31">
        <v>66</v>
      </c>
      <c r="AB255" s="45">
        <v>2026</v>
      </c>
      <c r="AC255" s="14"/>
    </row>
    <row r="256" spans="1:30" ht="31.5" customHeight="1" x14ac:dyDescent="0.35">
      <c r="A256" s="44"/>
      <c r="B256" s="40">
        <v>0</v>
      </c>
      <c r="C256" s="20">
        <v>1</v>
      </c>
      <c r="D256" s="20">
        <v>1</v>
      </c>
      <c r="E256" s="20">
        <v>0</v>
      </c>
      <c r="F256" s="20">
        <v>7</v>
      </c>
      <c r="G256" s="20">
        <v>0</v>
      </c>
      <c r="H256" s="20">
        <v>9</v>
      </c>
      <c r="I256" s="20">
        <v>0</v>
      </c>
      <c r="J256" s="20">
        <v>1</v>
      </c>
      <c r="K256" s="20">
        <v>5</v>
      </c>
      <c r="L256" s="20">
        <v>0</v>
      </c>
      <c r="M256" s="20">
        <v>2</v>
      </c>
      <c r="N256" s="20">
        <v>9</v>
      </c>
      <c r="O256" s="20">
        <v>9</v>
      </c>
      <c r="P256" s="20">
        <v>9</v>
      </c>
      <c r="Q256" s="20">
        <v>9</v>
      </c>
      <c r="R256" s="20">
        <v>9</v>
      </c>
      <c r="S256" s="70" t="s">
        <v>114</v>
      </c>
      <c r="T256" s="56" t="s">
        <v>13</v>
      </c>
      <c r="U256" s="18">
        <v>36131.4</v>
      </c>
      <c r="V256" s="18">
        <v>36217.800000000003</v>
      </c>
      <c r="W256" s="18">
        <v>39696.800000000003</v>
      </c>
      <c r="X256" s="18">
        <v>39696.800000000003</v>
      </c>
      <c r="Y256" s="18">
        <v>39696.800000000003</v>
      </c>
      <c r="Z256" s="18">
        <v>39696.800000000003</v>
      </c>
      <c r="AA256" s="18">
        <f>U256+V256+W256+X256+Y256+Z256</f>
        <v>231136.40000000002</v>
      </c>
      <c r="AB256" s="45">
        <v>2026</v>
      </c>
      <c r="AC256" s="14"/>
    </row>
    <row r="257" spans="1:29" ht="30.75" customHeight="1" x14ac:dyDescent="0.35">
      <c r="A257" s="44"/>
      <c r="B257" s="40">
        <v>0</v>
      </c>
      <c r="C257" s="20">
        <v>1</v>
      </c>
      <c r="D257" s="20">
        <v>1</v>
      </c>
      <c r="E257" s="20">
        <v>1</v>
      </c>
      <c r="F257" s="20">
        <v>0</v>
      </c>
      <c r="G257" s="20">
        <v>0</v>
      </c>
      <c r="H257" s="20">
        <v>4</v>
      </c>
      <c r="I257" s="20">
        <v>0</v>
      </c>
      <c r="J257" s="20">
        <v>1</v>
      </c>
      <c r="K257" s="20">
        <v>5</v>
      </c>
      <c r="L257" s="20">
        <v>0</v>
      </c>
      <c r="M257" s="20">
        <v>2</v>
      </c>
      <c r="N257" s="20">
        <v>9</v>
      </c>
      <c r="O257" s="20">
        <v>9</v>
      </c>
      <c r="P257" s="20">
        <v>9</v>
      </c>
      <c r="Q257" s="20">
        <v>9</v>
      </c>
      <c r="R257" s="20">
        <v>9</v>
      </c>
      <c r="S257" s="70"/>
      <c r="T257" s="56"/>
      <c r="U257" s="18">
        <v>5.4</v>
      </c>
      <c r="V257" s="18">
        <v>1</v>
      </c>
      <c r="W257" s="18">
        <v>0</v>
      </c>
      <c r="X257" s="18">
        <v>0</v>
      </c>
      <c r="Y257" s="18">
        <v>0</v>
      </c>
      <c r="Z257" s="18">
        <v>0</v>
      </c>
      <c r="AA257" s="18">
        <f>U257+V257+W257+X257+Y257+Z257</f>
        <v>6.4</v>
      </c>
      <c r="AB257" s="45">
        <v>2022</v>
      </c>
      <c r="AC257" s="14"/>
    </row>
    <row r="258" spans="1:29" ht="44.25" customHeight="1" x14ac:dyDescent="0.35">
      <c r="A258" s="44"/>
      <c r="B258" s="4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49" t="s">
        <v>111</v>
      </c>
      <c r="T258" s="45" t="s">
        <v>17</v>
      </c>
      <c r="U258" s="10">
        <v>100</v>
      </c>
      <c r="V258" s="10">
        <v>100</v>
      </c>
      <c r="W258" s="10">
        <v>100</v>
      </c>
      <c r="X258" s="10">
        <v>100</v>
      </c>
      <c r="Y258" s="10">
        <v>100</v>
      </c>
      <c r="Z258" s="10">
        <v>100</v>
      </c>
      <c r="AA258" s="10">
        <v>100</v>
      </c>
      <c r="AB258" s="45">
        <v>2026</v>
      </c>
      <c r="AC258" s="14"/>
    </row>
    <row r="259" spans="1:29" ht="42" customHeight="1" x14ac:dyDescent="0.35">
      <c r="A259" s="44"/>
      <c r="B259" s="4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49" t="s">
        <v>115</v>
      </c>
      <c r="T259" s="45" t="s">
        <v>30</v>
      </c>
      <c r="U259" s="45">
        <v>1</v>
      </c>
      <c r="V259" s="45">
        <v>1</v>
      </c>
      <c r="W259" s="45">
        <v>1</v>
      </c>
      <c r="X259" s="45">
        <v>1</v>
      </c>
      <c r="Y259" s="45">
        <v>1</v>
      </c>
      <c r="Z259" s="45">
        <v>1</v>
      </c>
      <c r="AA259" s="45">
        <v>1</v>
      </c>
      <c r="AB259" s="45">
        <v>2026</v>
      </c>
      <c r="AC259" s="14"/>
    </row>
    <row r="260" spans="1:29" ht="37.5" customHeight="1" x14ac:dyDescent="0.35">
      <c r="A260" s="44"/>
      <c r="B260" s="4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49" t="s">
        <v>116</v>
      </c>
      <c r="T260" s="45" t="s">
        <v>17</v>
      </c>
      <c r="U260" s="10">
        <v>100</v>
      </c>
      <c r="V260" s="10">
        <v>100</v>
      </c>
      <c r="W260" s="10">
        <v>100</v>
      </c>
      <c r="X260" s="10">
        <v>100</v>
      </c>
      <c r="Y260" s="10">
        <v>100</v>
      </c>
      <c r="Z260" s="10">
        <v>100</v>
      </c>
      <c r="AA260" s="10">
        <v>100</v>
      </c>
      <c r="AB260" s="45">
        <v>2026</v>
      </c>
      <c r="AC260" s="14"/>
    </row>
    <row r="261" spans="1:29" ht="60" customHeight="1" x14ac:dyDescent="0.35">
      <c r="A261" s="44"/>
      <c r="B261" s="40">
        <v>0</v>
      </c>
      <c r="C261" s="20">
        <v>1</v>
      </c>
      <c r="D261" s="20">
        <v>1</v>
      </c>
      <c r="E261" s="20">
        <v>0</v>
      </c>
      <c r="F261" s="20">
        <v>7</v>
      </c>
      <c r="G261" s="20">
        <v>0</v>
      </c>
      <c r="H261" s="20">
        <v>9</v>
      </c>
      <c r="I261" s="20">
        <v>0</v>
      </c>
      <c r="J261" s="20">
        <v>1</v>
      </c>
      <c r="K261" s="20">
        <v>5</v>
      </c>
      <c r="L261" s="20">
        <v>0</v>
      </c>
      <c r="M261" s="20">
        <v>3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  <c r="S261" s="21" t="s">
        <v>117</v>
      </c>
      <c r="T261" s="45" t="s">
        <v>13</v>
      </c>
      <c r="U261" s="22">
        <f>U263</f>
        <v>13675</v>
      </c>
      <c r="V261" s="22">
        <f t="shared" ref="V261:AA261" si="39">V263</f>
        <v>13798.8</v>
      </c>
      <c r="W261" s="22">
        <f t="shared" si="39"/>
        <v>14818.6</v>
      </c>
      <c r="X261" s="22">
        <f t="shared" si="39"/>
        <v>14818.6</v>
      </c>
      <c r="Y261" s="22">
        <f t="shared" si="39"/>
        <v>14818.6</v>
      </c>
      <c r="Z261" s="22">
        <f t="shared" si="39"/>
        <v>14818.6</v>
      </c>
      <c r="AA261" s="22">
        <f t="shared" si="39"/>
        <v>86748.200000000012</v>
      </c>
      <c r="AB261" s="9">
        <v>2026</v>
      </c>
      <c r="AC261" s="14"/>
    </row>
    <row r="262" spans="1:29" ht="59.25" customHeight="1" x14ac:dyDescent="0.35">
      <c r="A262" s="44"/>
      <c r="B262" s="4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49" t="s">
        <v>118</v>
      </c>
      <c r="T262" s="45" t="s">
        <v>17</v>
      </c>
      <c r="U262" s="10">
        <v>100</v>
      </c>
      <c r="V262" s="10">
        <v>100</v>
      </c>
      <c r="W262" s="10">
        <v>100</v>
      </c>
      <c r="X262" s="10">
        <v>100</v>
      </c>
      <c r="Y262" s="10">
        <v>100</v>
      </c>
      <c r="Z262" s="10">
        <v>100</v>
      </c>
      <c r="AA262" s="10">
        <v>100</v>
      </c>
      <c r="AB262" s="45">
        <v>2026</v>
      </c>
      <c r="AC262" s="14"/>
    </row>
    <row r="263" spans="1:29" ht="22.5" customHeight="1" x14ac:dyDescent="0.35">
      <c r="A263" s="44"/>
      <c r="B263" s="40">
        <v>0</v>
      </c>
      <c r="C263" s="20">
        <v>1</v>
      </c>
      <c r="D263" s="20">
        <v>1</v>
      </c>
      <c r="E263" s="20">
        <v>0</v>
      </c>
      <c r="F263" s="20">
        <v>7</v>
      </c>
      <c r="G263" s="20">
        <v>0</v>
      </c>
      <c r="H263" s="20">
        <v>9</v>
      </c>
      <c r="I263" s="20">
        <v>0</v>
      </c>
      <c r="J263" s="20">
        <v>1</v>
      </c>
      <c r="K263" s="20">
        <v>5</v>
      </c>
      <c r="L263" s="20">
        <v>0</v>
      </c>
      <c r="M263" s="20">
        <v>3</v>
      </c>
      <c r="N263" s="20">
        <v>9</v>
      </c>
      <c r="O263" s="20">
        <v>9</v>
      </c>
      <c r="P263" s="20">
        <v>9</v>
      </c>
      <c r="Q263" s="20">
        <v>9</v>
      </c>
      <c r="R263" s="20">
        <v>9</v>
      </c>
      <c r="S263" s="49" t="s">
        <v>119</v>
      </c>
      <c r="T263" s="45" t="s">
        <v>13</v>
      </c>
      <c r="U263" s="18">
        <v>13675</v>
      </c>
      <c r="V263" s="18">
        <v>13798.8</v>
      </c>
      <c r="W263" s="18">
        <v>14818.6</v>
      </c>
      <c r="X263" s="18">
        <v>14818.6</v>
      </c>
      <c r="Y263" s="18">
        <v>14818.6</v>
      </c>
      <c r="Z263" s="18">
        <v>14818.6</v>
      </c>
      <c r="AA263" s="18">
        <f>U263+V263+W263+X263+Y263+Z263</f>
        <v>86748.200000000012</v>
      </c>
      <c r="AB263" s="45">
        <v>2026</v>
      </c>
      <c r="AC263" s="14"/>
    </row>
    <row r="264" spans="1:29" ht="40.5" customHeight="1" x14ac:dyDescent="0.35">
      <c r="A264" s="44"/>
      <c r="B264" s="4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49" t="s">
        <v>111</v>
      </c>
      <c r="T264" s="45" t="s">
        <v>17</v>
      </c>
      <c r="U264" s="10">
        <v>100</v>
      </c>
      <c r="V264" s="10">
        <v>100</v>
      </c>
      <c r="W264" s="10">
        <v>100</v>
      </c>
      <c r="X264" s="10">
        <v>100</v>
      </c>
      <c r="Y264" s="10">
        <v>100</v>
      </c>
      <c r="Z264" s="10">
        <v>100</v>
      </c>
      <c r="AA264" s="10">
        <v>100</v>
      </c>
      <c r="AB264" s="45">
        <v>2026</v>
      </c>
      <c r="AC264" s="14"/>
    </row>
    <row r="265" spans="1:29" ht="37.5" x14ac:dyDescent="0.35">
      <c r="A265" s="44"/>
      <c r="B265" s="4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49" t="s">
        <v>120</v>
      </c>
      <c r="T265" s="45" t="s">
        <v>30</v>
      </c>
      <c r="U265" s="45">
        <v>1</v>
      </c>
      <c r="V265" s="45">
        <v>1</v>
      </c>
      <c r="W265" s="45">
        <v>1</v>
      </c>
      <c r="X265" s="45">
        <v>1</v>
      </c>
      <c r="Y265" s="45">
        <v>1</v>
      </c>
      <c r="Z265" s="45">
        <v>1</v>
      </c>
      <c r="AA265" s="45">
        <v>1</v>
      </c>
      <c r="AB265" s="45">
        <v>2026</v>
      </c>
      <c r="AC265" s="14"/>
    </row>
    <row r="266" spans="1:29" ht="56.25" customHeight="1" x14ac:dyDescent="0.35">
      <c r="A266" s="44"/>
      <c r="B266" s="4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49" t="s">
        <v>121</v>
      </c>
      <c r="T266" s="45" t="s">
        <v>28</v>
      </c>
      <c r="U266" s="27">
        <v>147</v>
      </c>
      <c r="V266" s="27">
        <v>147</v>
      </c>
      <c r="W266" s="27">
        <v>147</v>
      </c>
      <c r="X266" s="27">
        <v>147</v>
      </c>
      <c r="Y266" s="27">
        <v>147</v>
      </c>
      <c r="Z266" s="27">
        <v>147</v>
      </c>
      <c r="AA266" s="27">
        <v>147</v>
      </c>
      <c r="AB266" s="45">
        <v>2026</v>
      </c>
      <c r="AC266" s="14"/>
    </row>
    <row r="267" spans="1:29" x14ac:dyDescent="0.3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3"/>
      <c r="T267" s="55"/>
      <c r="U267" s="8"/>
      <c r="V267" s="8"/>
      <c r="W267" s="8"/>
      <c r="X267" s="8"/>
      <c r="Y267" s="8"/>
      <c r="Z267" s="8"/>
      <c r="AA267" s="8"/>
      <c r="AB267" s="55" t="s">
        <v>122</v>
      </c>
    </row>
    <row r="268" spans="1:29" ht="171.75" customHeight="1" x14ac:dyDescent="0.35">
      <c r="B268" s="82" t="s">
        <v>168</v>
      </c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  <c r="AA268" s="82"/>
      <c r="AB268" s="82"/>
    </row>
    <row r="269" spans="1:29" ht="16.5" customHeight="1" x14ac:dyDescent="0.3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5" t="s">
        <v>15</v>
      </c>
      <c r="AB269" s="6"/>
    </row>
    <row r="270" spans="1:29" x14ac:dyDescent="0.35">
      <c r="A270" s="4"/>
      <c r="B270" s="81" t="s">
        <v>206</v>
      </c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  <c r="AA270" s="81"/>
      <c r="AB270" s="81"/>
    </row>
    <row r="271" spans="1:29" ht="15" customHeight="1" x14ac:dyDescent="0.3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AB271" s="6"/>
    </row>
    <row r="272" spans="1:29" ht="15" customHeight="1" x14ac:dyDescent="0.3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AB272" s="6"/>
    </row>
    <row r="273" spans="1:28" ht="27" customHeight="1" x14ac:dyDescent="0.3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AB273" s="6"/>
    </row>
    <row r="274" spans="1:28" x14ac:dyDescent="0.35">
      <c r="X274" s="11"/>
      <c r="Y274" s="11"/>
      <c r="Z274" s="11"/>
    </row>
    <row r="275" spans="1:28" x14ac:dyDescent="0.35">
      <c r="X275" s="12"/>
      <c r="Y275" s="12"/>
      <c r="Z275" s="12"/>
    </row>
    <row r="276" spans="1:28" x14ac:dyDescent="0.35">
      <c r="X276" s="11"/>
      <c r="Y276" s="11"/>
      <c r="Z276" s="11"/>
    </row>
  </sheetData>
  <mergeCells count="75">
    <mergeCell ref="B270:AB270"/>
    <mergeCell ref="T140:T143"/>
    <mergeCell ref="S238:S243"/>
    <mergeCell ref="T238:T243"/>
    <mergeCell ref="S226:S227"/>
    <mergeCell ref="T226:T227"/>
    <mergeCell ref="S221:S223"/>
    <mergeCell ref="T221:T223"/>
    <mergeCell ref="S216:S218"/>
    <mergeCell ref="T216:T218"/>
    <mergeCell ref="S256:S257"/>
    <mergeCell ref="T256:T257"/>
    <mergeCell ref="B268:AB268"/>
    <mergeCell ref="S231:S232"/>
    <mergeCell ref="S234:S236"/>
    <mergeCell ref="T234:T236"/>
    <mergeCell ref="B1:AB1"/>
    <mergeCell ref="B2:AB2"/>
    <mergeCell ref="B4:AB4"/>
    <mergeCell ref="B5:AB5"/>
    <mergeCell ref="B6:D7"/>
    <mergeCell ref="E6:R6"/>
    <mergeCell ref="S6:S7"/>
    <mergeCell ref="T6:T7"/>
    <mergeCell ref="U6:Z6"/>
    <mergeCell ref="AA6:AB6"/>
    <mergeCell ref="E7:F7"/>
    <mergeCell ref="G7:H7"/>
    <mergeCell ref="I7:R7"/>
    <mergeCell ref="T52:T53"/>
    <mergeCell ref="S60:S63"/>
    <mergeCell ref="S20:S22"/>
    <mergeCell ref="T20:T22"/>
    <mergeCell ref="S52:S53"/>
    <mergeCell ref="T60:T63"/>
    <mergeCell ref="S37:S41"/>
    <mergeCell ref="T37:T41"/>
    <mergeCell ref="S25:S28"/>
    <mergeCell ref="T25:T28"/>
    <mergeCell ref="T96:T97"/>
    <mergeCell ref="S70:S73"/>
    <mergeCell ref="T70:T73"/>
    <mergeCell ref="S65:S68"/>
    <mergeCell ref="T65:T68"/>
    <mergeCell ref="S93:S94"/>
    <mergeCell ref="T93:T94"/>
    <mergeCell ref="T80:T81"/>
    <mergeCell ref="S96:S97"/>
    <mergeCell ref="S80:S81"/>
    <mergeCell ref="S113:S114"/>
    <mergeCell ref="T113:T114"/>
    <mergeCell ref="T120:T122"/>
    <mergeCell ref="S120:S122"/>
    <mergeCell ref="S202:S207"/>
    <mergeCell ref="S166:S167"/>
    <mergeCell ref="T166:T167"/>
    <mergeCell ref="S126:S128"/>
    <mergeCell ref="T126:T128"/>
    <mergeCell ref="S132:S133"/>
    <mergeCell ref="T132:T133"/>
    <mergeCell ref="S161:S162"/>
    <mergeCell ref="T161:T162"/>
    <mergeCell ref="S135:S138"/>
    <mergeCell ref="S140:S143"/>
    <mergeCell ref="T135:T138"/>
    <mergeCell ref="T210:T213"/>
    <mergeCell ref="T202:T207"/>
    <mergeCell ref="S210:S213"/>
    <mergeCell ref="T231:T232"/>
    <mergeCell ref="S171:S172"/>
    <mergeCell ref="T171:T172"/>
    <mergeCell ref="S194:S196"/>
    <mergeCell ref="T194:T196"/>
    <mergeCell ref="S197:S199"/>
    <mergeCell ref="T197:T199"/>
  </mergeCells>
  <pageMargins left="0.78740157480314965" right="0.39370078740157483" top="0.78740157480314965" bottom="0.78740157480314965" header="0.51181102362204722" footer="0.51181102362204722"/>
  <pageSetup paperSize="9" scale="41" fitToHeight="0" orientation="landscape" r:id="rId1"/>
  <headerFooter differentFirst="1">
    <oddHeader>&amp;C&amp;11&amp;"Calibri,Regular"&amp;P&amp;12&amp;"-,Regular"</oddHeader>
  </headerFooter>
  <rowBreaks count="9" manualBreakCount="9">
    <brk id="23" max="27" man="1"/>
    <brk id="53" max="27" man="1"/>
    <brk id="84" max="27" man="1"/>
    <brk id="115" max="27" man="1"/>
    <brk id="149" max="27" man="1"/>
    <brk id="173" max="27" man="1"/>
    <brk id="196" max="27" man="1"/>
    <brk id="233" max="27" man="1"/>
    <brk id="26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Лист1!Excel_BuiltIn_Print_Titles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Сазонова Елена Анатольевна</dc:creator>
  <cp:lastModifiedBy>Ким Екатерина Игоревна</cp:lastModifiedBy>
  <cp:lastPrinted>2022-11-10T08:05:53Z</cp:lastPrinted>
  <dcterms:created xsi:type="dcterms:W3CDTF">2020-08-26T11:52:36Z</dcterms:created>
  <dcterms:modified xsi:type="dcterms:W3CDTF">2022-11-24T14:35:34Z</dcterms:modified>
</cp:coreProperties>
</file>